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D9ED" lockStructure="1"/>
  <bookViews>
    <workbookView xWindow="28470" yWindow="1305" windowWidth="22785" windowHeight="8790"/>
  </bookViews>
  <sheets>
    <sheet name="Proposed provision " sheetId="4" r:id="rId1"/>
    <sheet name="list for drop down box" sheetId="1" state="hidden" r:id="rId2"/>
  </sheets>
  <definedNames>
    <definedName name="_xlnm._FilterDatabase" localSheetId="1" hidden="1">'list for drop down box'!$V$3:$AA$1431</definedName>
    <definedName name="EDUMIS_Code">'list for drop down box'!$W$3:$W$1549</definedName>
    <definedName name="Edumis_No">'list for drop down box'!$G$4:$G$188</definedName>
    <definedName name="EDUMIS_Start">'list for drop down box'!$W$3</definedName>
    <definedName name="Lookup_List">'list for drop down box'!$V$4:$V$1549</definedName>
    <definedName name="Lookup_Start">'list for drop down box'!$V$4</definedName>
    <definedName name="New_Site">'list for drop down box'!$Y$1548</definedName>
    <definedName name="_xlnm.Print_Area" localSheetId="0">'Proposed provision '!$D$1:$U$19</definedName>
    <definedName name="_xlnm.Print_Titles" localSheetId="0">'Proposed provision '!$7:$7</definedName>
    <definedName name="Qualification_Code">'list for drop down box'!$A$4:$A$147</definedName>
    <definedName name="Qualification_with_relevant_delivery_history">'list for drop down box'!$J$4:$J$318</definedName>
    <definedName name="Region">'list for drop down box'!$M$4:$M$20</definedName>
    <definedName name="Region_Start">'list for drop down box'!$Q$4</definedName>
    <definedName name="TLA">'list for drop down box'!$O$4:$O$89</definedName>
    <definedName name="TLA_Code">'list for drop down box'!$P$4:$P$89</definedName>
    <definedName name="TLA_Code_Start">'list for drop down box'!$P$4</definedName>
    <definedName name="TLA_Lookup">'list for drop down box'!$V$3:$AA$1549</definedName>
    <definedName name="TLA_Start">'list for drop down box'!$O$4</definedName>
    <definedName name="Type_of_Provision">'list for drop down box'!$T$4:$T$8</definedName>
  </definedNames>
  <calcPr calcId="145621"/>
</workbook>
</file>

<file path=xl/calcChain.xml><?xml version="1.0" encoding="utf-8"?>
<calcChain xmlns="http://schemas.openxmlformats.org/spreadsheetml/2006/main">
  <c r="E10" i="4" l="1"/>
  <c r="F10" i="4"/>
  <c r="G10" i="4"/>
  <c r="H10" i="4"/>
  <c r="E11" i="4"/>
  <c r="F11" i="4"/>
  <c r="G11" i="4"/>
  <c r="H11" i="4"/>
  <c r="E12" i="4"/>
  <c r="F12" i="4"/>
  <c r="G12" i="4"/>
  <c r="H12" i="4"/>
  <c r="E13" i="4"/>
  <c r="F13" i="4"/>
  <c r="G13" i="4"/>
  <c r="H13" i="4"/>
  <c r="E14" i="4"/>
  <c r="F14" i="4"/>
  <c r="G14" i="4"/>
  <c r="H14" i="4"/>
  <c r="E15" i="4"/>
  <c r="F15" i="4"/>
  <c r="G15" i="4"/>
  <c r="H15" i="4"/>
  <c r="E16" i="4"/>
  <c r="F16" i="4"/>
  <c r="G16" i="4"/>
  <c r="H16" i="4"/>
  <c r="E17" i="4"/>
  <c r="F17" i="4"/>
  <c r="G17" i="4"/>
  <c r="H17" i="4"/>
  <c r="E18" i="4"/>
  <c r="F18" i="4"/>
  <c r="G18" i="4"/>
  <c r="H18" i="4"/>
  <c r="E19" i="4"/>
  <c r="F19" i="4"/>
  <c r="G19" i="4"/>
  <c r="H19" i="4"/>
  <c r="E20" i="4"/>
  <c r="F20" i="4"/>
  <c r="G20" i="4"/>
  <c r="H20" i="4"/>
  <c r="E21" i="4"/>
  <c r="F21" i="4"/>
  <c r="G21" i="4"/>
  <c r="H21" i="4"/>
  <c r="E22" i="4"/>
  <c r="F22" i="4"/>
  <c r="G22" i="4"/>
  <c r="H22" i="4"/>
  <c r="E23" i="4"/>
  <c r="F23" i="4"/>
  <c r="G23" i="4"/>
  <c r="H23" i="4"/>
  <c r="E24" i="4"/>
  <c r="F24" i="4"/>
  <c r="G24" i="4"/>
  <c r="H24" i="4"/>
  <c r="E25" i="4"/>
  <c r="F25" i="4"/>
  <c r="G25" i="4"/>
  <c r="H25" i="4"/>
  <c r="E26" i="4"/>
  <c r="F26" i="4"/>
  <c r="G26" i="4"/>
  <c r="H26" i="4"/>
  <c r="E27" i="4"/>
  <c r="F27" i="4"/>
  <c r="G27" i="4"/>
  <c r="H27" i="4"/>
  <c r="E28" i="4"/>
  <c r="F28" i="4"/>
  <c r="G28" i="4"/>
  <c r="H28" i="4"/>
  <c r="E29" i="4"/>
  <c r="F29" i="4"/>
  <c r="G29" i="4"/>
  <c r="H29" i="4"/>
  <c r="E30" i="4"/>
  <c r="F30" i="4"/>
  <c r="G30" i="4"/>
  <c r="H30" i="4"/>
  <c r="E31" i="4"/>
  <c r="F31" i="4"/>
  <c r="G31" i="4"/>
  <c r="H31" i="4"/>
  <c r="E32" i="4"/>
  <c r="F32" i="4"/>
  <c r="G32" i="4"/>
  <c r="H32" i="4"/>
  <c r="E33" i="4"/>
  <c r="F33" i="4"/>
  <c r="G33" i="4"/>
  <c r="H33" i="4"/>
  <c r="E34" i="4"/>
  <c r="F34" i="4"/>
  <c r="G34" i="4"/>
  <c r="H34" i="4"/>
  <c r="E35" i="4"/>
  <c r="F35" i="4"/>
  <c r="G35" i="4"/>
  <c r="H35" i="4"/>
  <c r="E36" i="4"/>
  <c r="F36" i="4"/>
  <c r="G36" i="4"/>
  <c r="H36" i="4"/>
  <c r="E37" i="4"/>
  <c r="F37" i="4"/>
  <c r="G37" i="4"/>
  <c r="H37" i="4"/>
  <c r="E38" i="4"/>
  <c r="F38" i="4"/>
  <c r="G38" i="4"/>
  <c r="H38" i="4"/>
  <c r="E39" i="4"/>
  <c r="F39" i="4"/>
  <c r="G39" i="4"/>
  <c r="H39" i="4"/>
  <c r="E40" i="4"/>
  <c r="F40" i="4"/>
  <c r="G40" i="4"/>
  <c r="H40" i="4"/>
  <c r="E41" i="4"/>
  <c r="F41" i="4"/>
  <c r="G41" i="4"/>
  <c r="H41" i="4"/>
  <c r="E42" i="4"/>
  <c r="F42" i="4"/>
  <c r="G42" i="4"/>
  <c r="H42" i="4"/>
  <c r="E43" i="4"/>
  <c r="F43" i="4"/>
  <c r="G43" i="4"/>
  <c r="H43" i="4"/>
  <c r="E44" i="4"/>
  <c r="F44" i="4"/>
  <c r="G44" i="4"/>
  <c r="H44" i="4"/>
  <c r="E45" i="4"/>
  <c r="F45" i="4"/>
  <c r="G45" i="4"/>
  <c r="H45" i="4"/>
  <c r="E46" i="4"/>
  <c r="F46" i="4"/>
  <c r="G46" i="4"/>
  <c r="H46" i="4"/>
  <c r="E47" i="4"/>
  <c r="F47" i="4"/>
  <c r="G47" i="4"/>
  <c r="H47" i="4"/>
  <c r="E48" i="4"/>
  <c r="F48" i="4"/>
  <c r="G48" i="4"/>
  <c r="H48" i="4"/>
  <c r="E49" i="4"/>
  <c r="F49" i="4"/>
  <c r="G49" i="4"/>
  <c r="H49" i="4"/>
  <c r="E50" i="4"/>
  <c r="F50" i="4"/>
  <c r="G50" i="4"/>
  <c r="H50" i="4"/>
  <c r="E51" i="4"/>
  <c r="F51" i="4"/>
  <c r="G51" i="4"/>
  <c r="H51" i="4"/>
  <c r="E52" i="4"/>
  <c r="F52" i="4"/>
  <c r="G52" i="4"/>
  <c r="H52" i="4"/>
  <c r="E53" i="4"/>
  <c r="F53" i="4"/>
  <c r="G53" i="4"/>
  <c r="H53" i="4"/>
  <c r="E54" i="4"/>
  <c r="F54" i="4"/>
  <c r="G54" i="4"/>
  <c r="H54" i="4"/>
  <c r="E55" i="4"/>
  <c r="F55" i="4"/>
  <c r="G55" i="4"/>
  <c r="H55" i="4"/>
  <c r="E56" i="4"/>
  <c r="F56" i="4"/>
  <c r="G56" i="4"/>
  <c r="H56" i="4"/>
  <c r="E57" i="4"/>
  <c r="F57" i="4"/>
  <c r="G57" i="4"/>
  <c r="H57" i="4"/>
  <c r="E58" i="4"/>
  <c r="F58" i="4"/>
  <c r="G58" i="4"/>
  <c r="H58" i="4"/>
  <c r="E59" i="4"/>
  <c r="F59" i="4"/>
  <c r="G59" i="4"/>
  <c r="H59" i="4"/>
  <c r="E60" i="4"/>
  <c r="F60" i="4"/>
  <c r="G60" i="4"/>
  <c r="H60" i="4"/>
  <c r="E61" i="4"/>
  <c r="F61" i="4"/>
  <c r="G61" i="4"/>
  <c r="H61" i="4"/>
  <c r="E62" i="4"/>
  <c r="F62" i="4"/>
  <c r="G62" i="4"/>
  <c r="H62" i="4"/>
  <c r="E63" i="4"/>
  <c r="F63" i="4"/>
  <c r="G63" i="4"/>
  <c r="H63" i="4"/>
  <c r="E64" i="4"/>
  <c r="F64" i="4"/>
  <c r="G64" i="4"/>
  <c r="H64" i="4"/>
  <c r="E65" i="4"/>
  <c r="F65" i="4"/>
  <c r="G65" i="4"/>
  <c r="H65" i="4"/>
  <c r="E66" i="4"/>
  <c r="F66" i="4"/>
  <c r="G66" i="4"/>
  <c r="H66" i="4"/>
  <c r="E67" i="4"/>
  <c r="F67" i="4"/>
  <c r="G67" i="4"/>
  <c r="H67" i="4"/>
  <c r="E68" i="4"/>
  <c r="F68" i="4"/>
  <c r="G68" i="4"/>
  <c r="H68" i="4"/>
  <c r="E69" i="4"/>
  <c r="F69" i="4"/>
  <c r="G69" i="4"/>
  <c r="H69" i="4"/>
  <c r="E70" i="4"/>
  <c r="F70" i="4"/>
  <c r="G70" i="4"/>
  <c r="H70" i="4"/>
  <c r="E71" i="4"/>
  <c r="F71" i="4"/>
  <c r="G71" i="4"/>
  <c r="H71" i="4"/>
  <c r="E72" i="4"/>
  <c r="F72" i="4"/>
  <c r="G72" i="4"/>
  <c r="H72" i="4"/>
  <c r="E73" i="4"/>
  <c r="F73" i="4"/>
  <c r="G73" i="4"/>
  <c r="H73" i="4"/>
  <c r="E74" i="4"/>
  <c r="F74" i="4"/>
  <c r="G74" i="4"/>
  <c r="H74" i="4"/>
  <c r="E75" i="4"/>
  <c r="F75" i="4"/>
  <c r="G75" i="4"/>
  <c r="H75" i="4"/>
  <c r="E76" i="4"/>
  <c r="F76" i="4"/>
  <c r="G76" i="4"/>
  <c r="H76" i="4"/>
  <c r="E77" i="4"/>
  <c r="F77" i="4"/>
  <c r="G77" i="4"/>
  <c r="H77" i="4"/>
  <c r="E78" i="4"/>
  <c r="F78" i="4"/>
  <c r="G78" i="4"/>
  <c r="H78" i="4"/>
  <c r="E79" i="4"/>
  <c r="F79" i="4"/>
  <c r="G79" i="4"/>
  <c r="H79" i="4"/>
  <c r="E80" i="4"/>
  <c r="F80" i="4"/>
  <c r="G80" i="4"/>
  <c r="H80" i="4"/>
  <c r="E81" i="4"/>
  <c r="F81" i="4"/>
  <c r="G81" i="4"/>
  <c r="H81" i="4"/>
  <c r="E82" i="4"/>
  <c r="F82" i="4"/>
  <c r="G82" i="4"/>
  <c r="H82" i="4"/>
  <c r="E83" i="4"/>
  <c r="F83" i="4"/>
  <c r="G83" i="4"/>
  <c r="H83" i="4"/>
  <c r="E84" i="4"/>
  <c r="F84" i="4"/>
  <c r="G84" i="4"/>
  <c r="H84" i="4"/>
  <c r="E85" i="4"/>
  <c r="F85" i="4"/>
  <c r="G85" i="4"/>
  <c r="H85" i="4"/>
  <c r="E86" i="4"/>
  <c r="F86" i="4"/>
  <c r="G86" i="4"/>
  <c r="H86" i="4"/>
  <c r="E87" i="4"/>
  <c r="F87" i="4"/>
  <c r="G87" i="4"/>
  <c r="H87" i="4"/>
  <c r="E88" i="4"/>
  <c r="F88" i="4"/>
  <c r="G88" i="4"/>
  <c r="H88" i="4"/>
  <c r="E89" i="4"/>
  <c r="F89" i="4"/>
  <c r="G89" i="4"/>
  <c r="H89" i="4"/>
  <c r="E90" i="4"/>
  <c r="F90" i="4"/>
  <c r="G90" i="4"/>
  <c r="H90" i="4"/>
  <c r="E91" i="4"/>
  <c r="F91" i="4"/>
  <c r="G91" i="4"/>
  <c r="H91" i="4"/>
  <c r="E92" i="4"/>
  <c r="F92" i="4"/>
  <c r="G92" i="4"/>
  <c r="H92" i="4"/>
  <c r="E93" i="4"/>
  <c r="F93" i="4"/>
  <c r="G93" i="4"/>
  <c r="H93" i="4"/>
  <c r="E94" i="4"/>
  <c r="F94" i="4"/>
  <c r="G94" i="4"/>
  <c r="H94" i="4"/>
  <c r="E95" i="4"/>
  <c r="F95" i="4"/>
  <c r="G95" i="4"/>
  <c r="H95" i="4"/>
  <c r="E96" i="4"/>
  <c r="F96" i="4"/>
  <c r="G96" i="4"/>
  <c r="H96" i="4"/>
  <c r="E97" i="4"/>
  <c r="F97" i="4"/>
  <c r="G97" i="4"/>
  <c r="H97" i="4"/>
  <c r="E98" i="4"/>
  <c r="F98" i="4"/>
  <c r="G98" i="4"/>
  <c r="H98" i="4"/>
  <c r="E99" i="4"/>
  <c r="F99" i="4"/>
  <c r="G99" i="4"/>
  <c r="H99" i="4"/>
  <c r="E100" i="4"/>
  <c r="F100" i="4"/>
  <c r="G100" i="4"/>
  <c r="H100" i="4"/>
  <c r="E101" i="4"/>
  <c r="F101" i="4"/>
  <c r="G101" i="4"/>
  <c r="H101" i="4"/>
  <c r="E102" i="4"/>
  <c r="F102" i="4"/>
  <c r="G102" i="4"/>
  <c r="H102" i="4"/>
  <c r="E103" i="4"/>
  <c r="F103" i="4"/>
  <c r="G103" i="4"/>
  <c r="H103" i="4"/>
  <c r="E104" i="4"/>
  <c r="F104" i="4"/>
  <c r="G104" i="4"/>
  <c r="H104" i="4"/>
  <c r="E105" i="4"/>
  <c r="F105" i="4"/>
  <c r="G105" i="4"/>
  <c r="H105" i="4"/>
  <c r="E106" i="4"/>
  <c r="F106" i="4"/>
  <c r="G106" i="4"/>
  <c r="H106" i="4"/>
  <c r="E107" i="4"/>
  <c r="F107" i="4"/>
  <c r="G107" i="4"/>
  <c r="H107" i="4"/>
  <c r="E108" i="4"/>
  <c r="F108" i="4"/>
  <c r="G108" i="4"/>
  <c r="H108" i="4"/>
  <c r="E109" i="4"/>
  <c r="F109" i="4"/>
  <c r="G109" i="4"/>
  <c r="H109" i="4"/>
  <c r="E110" i="4"/>
  <c r="F110" i="4"/>
  <c r="G110" i="4"/>
  <c r="H110" i="4"/>
  <c r="E111" i="4"/>
  <c r="F111" i="4"/>
  <c r="G111" i="4"/>
  <c r="H111" i="4"/>
  <c r="E112" i="4"/>
  <c r="F112" i="4"/>
  <c r="G112" i="4"/>
  <c r="H112" i="4"/>
  <c r="E113" i="4"/>
  <c r="F113" i="4"/>
  <c r="G113" i="4"/>
  <c r="H113" i="4"/>
  <c r="E114" i="4"/>
  <c r="F114" i="4"/>
  <c r="G114" i="4"/>
  <c r="H114" i="4"/>
  <c r="E115" i="4"/>
  <c r="F115" i="4"/>
  <c r="G115" i="4"/>
  <c r="H115" i="4"/>
  <c r="E116" i="4"/>
  <c r="F116" i="4"/>
  <c r="G116" i="4"/>
  <c r="H116" i="4"/>
  <c r="E117" i="4"/>
  <c r="F117" i="4"/>
  <c r="G117" i="4"/>
  <c r="H117" i="4"/>
  <c r="E118" i="4"/>
  <c r="F118" i="4"/>
  <c r="G118" i="4"/>
  <c r="H118" i="4"/>
  <c r="E119" i="4"/>
  <c r="F119" i="4"/>
  <c r="G119" i="4"/>
  <c r="H119" i="4"/>
  <c r="E120" i="4"/>
  <c r="F120" i="4"/>
  <c r="G120" i="4"/>
  <c r="H120" i="4"/>
  <c r="E121" i="4"/>
  <c r="F121" i="4"/>
  <c r="G121" i="4"/>
  <c r="H121" i="4"/>
  <c r="E122" i="4"/>
  <c r="F122" i="4"/>
  <c r="G122" i="4"/>
  <c r="H122" i="4"/>
  <c r="E123" i="4"/>
  <c r="F123" i="4"/>
  <c r="G123" i="4"/>
  <c r="H123" i="4"/>
  <c r="E124" i="4"/>
  <c r="F124" i="4"/>
  <c r="G124" i="4"/>
  <c r="H124" i="4"/>
  <c r="E125" i="4"/>
  <c r="F125" i="4"/>
  <c r="G125" i="4"/>
  <c r="H125" i="4"/>
  <c r="E126" i="4"/>
  <c r="F126" i="4"/>
  <c r="G126" i="4"/>
  <c r="H126" i="4"/>
  <c r="E127" i="4"/>
  <c r="F127" i="4"/>
  <c r="G127" i="4"/>
  <c r="H127" i="4"/>
  <c r="E128" i="4"/>
  <c r="F128" i="4"/>
  <c r="G128" i="4"/>
  <c r="H128" i="4"/>
  <c r="E129" i="4"/>
  <c r="F129" i="4"/>
  <c r="G129" i="4"/>
  <c r="H129" i="4"/>
  <c r="E130" i="4"/>
  <c r="F130" i="4"/>
  <c r="G130" i="4"/>
  <c r="H130" i="4"/>
  <c r="E131" i="4"/>
  <c r="F131" i="4"/>
  <c r="G131" i="4"/>
  <c r="H131" i="4"/>
  <c r="E132" i="4"/>
  <c r="F132" i="4"/>
  <c r="G132" i="4"/>
  <c r="H132" i="4"/>
  <c r="E133" i="4"/>
  <c r="F133" i="4"/>
  <c r="G133" i="4"/>
  <c r="H133" i="4"/>
  <c r="E134" i="4"/>
  <c r="F134" i="4"/>
  <c r="G134" i="4"/>
  <c r="H134" i="4"/>
  <c r="E135" i="4"/>
  <c r="F135" i="4"/>
  <c r="G135" i="4"/>
  <c r="H135" i="4"/>
  <c r="E136" i="4"/>
  <c r="F136" i="4"/>
  <c r="G136" i="4"/>
  <c r="H136" i="4"/>
  <c r="E137" i="4"/>
  <c r="F137" i="4"/>
  <c r="G137" i="4"/>
  <c r="H137" i="4"/>
  <c r="E138" i="4"/>
  <c r="F138" i="4"/>
  <c r="G138" i="4"/>
  <c r="H138" i="4"/>
  <c r="E139" i="4"/>
  <c r="F139" i="4"/>
  <c r="G139" i="4"/>
  <c r="H139" i="4"/>
  <c r="E140" i="4"/>
  <c r="F140" i="4"/>
  <c r="G140" i="4"/>
  <c r="H140" i="4"/>
  <c r="E141" i="4"/>
  <c r="F141" i="4"/>
  <c r="G141" i="4"/>
  <c r="H141" i="4"/>
  <c r="E142" i="4"/>
  <c r="F142" i="4"/>
  <c r="G142" i="4"/>
  <c r="H142" i="4"/>
  <c r="E143" i="4"/>
  <c r="F143" i="4"/>
  <c r="G143" i="4"/>
  <c r="H143" i="4"/>
  <c r="E144" i="4"/>
  <c r="F144" i="4"/>
  <c r="G144" i="4"/>
  <c r="H144" i="4"/>
  <c r="E145" i="4"/>
  <c r="F145" i="4"/>
  <c r="G145" i="4"/>
  <c r="H145" i="4"/>
  <c r="E146" i="4"/>
  <c r="F146" i="4"/>
  <c r="G146" i="4"/>
  <c r="H146" i="4"/>
  <c r="E147" i="4"/>
  <c r="F147" i="4"/>
  <c r="G147" i="4"/>
  <c r="H147" i="4"/>
  <c r="E148" i="4"/>
  <c r="F148" i="4"/>
  <c r="G148" i="4"/>
  <c r="H148" i="4"/>
  <c r="E149" i="4"/>
  <c r="F149" i="4"/>
  <c r="G149" i="4"/>
  <c r="H149" i="4"/>
  <c r="E150" i="4"/>
  <c r="F150" i="4"/>
  <c r="G150" i="4"/>
  <c r="H150" i="4"/>
  <c r="E151" i="4"/>
  <c r="F151" i="4"/>
  <c r="G151" i="4"/>
  <c r="H151" i="4"/>
  <c r="E152" i="4"/>
  <c r="F152" i="4"/>
  <c r="G152" i="4"/>
  <c r="H152" i="4"/>
  <c r="E153" i="4"/>
  <c r="F153" i="4"/>
  <c r="G153" i="4"/>
  <c r="H153" i="4"/>
  <c r="E154" i="4"/>
  <c r="F154" i="4"/>
  <c r="G154" i="4"/>
  <c r="H154" i="4"/>
  <c r="E155" i="4"/>
  <c r="F155" i="4"/>
  <c r="G155" i="4"/>
  <c r="H155" i="4"/>
  <c r="E156" i="4"/>
  <c r="F156" i="4"/>
  <c r="G156" i="4"/>
  <c r="H156" i="4"/>
  <c r="E157" i="4"/>
  <c r="F157" i="4"/>
  <c r="G157" i="4"/>
  <c r="H157" i="4"/>
  <c r="E158" i="4"/>
  <c r="F158" i="4"/>
  <c r="G158" i="4"/>
  <c r="H158" i="4"/>
  <c r="E159" i="4"/>
  <c r="F159" i="4"/>
  <c r="G159" i="4"/>
  <c r="H159" i="4"/>
  <c r="E160" i="4"/>
  <c r="F160" i="4"/>
  <c r="G160" i="4"/>
  <c r="H160" i="4"/>
  <c r="E161" i="4"/>
  <c r="F161" i="4"/>
  <c r="G161" i="4"/>
  <c r="H161" i="4"/>
  <c r="E162" i="4"/>
  <c r="F162" i="4"/>
  <c r="G162" i="4"/>
  <c r="H162" i="4"/>
  <c r="E163" i="4"/>
  <c r="F163" i="4"/>
  <c r="G163" i="4"/>
  <c r="H163" i="4"/>
  <c r="E164" i="4"/>
  <c r="F164" i="4"/>
  <c r="G164" i="4"/>
  <c r="H164" i="4"/>
  <c r="E165" i="4"/>
  <c r="F165" i="4"/>
  <c r="G165" i="4"/>
  <c r="H165" i="4"/>
  <c r="E166" i="4"/>
  <c r="F166" i="4"/>
  <c r="G166" i="4"/>
  <c r="H166" i="4"/>
  <c r="E167" i="4"/>
  <c r="F167" i="4"/>
  <c r="G167" i="4"/>
  <c r="H167" i="4"/>
  <c r="E168" i="4"/>
  <c r="F168" i="4"/>
  <c r="G168" i="4"/>
  <c r="H168" i="4"/>
  <c r="E169" i="4"/>
  <c r="F169" i="4"/>
  <c r="G169" i="4"/>
  <c r="H169" i="4"/>
  <c r="E170" i="4"/>
  <c r="F170" i="4"/>
  <c r="G170" i="4"/>
  <c r="H170" i="4"/>
  <c r="E171" i="4"/>
  <c r="F171" i="4"/>
  <c r="G171" i="4"/>
  <c r="H171" i="4"/>
  <c r="E172" i="4"/>
  <c r="F172" i="4"/>
  <c r="G172" i="4"/>
  <c r="H172" i="4"/>
  <c r="E173" i="4"/>
  <c r="F173" i="4"/>
  <c r="G173" i="4"/>
  <c r="H173" i="4"/>
  <c r="E174" i="4"/>
  <c r="F174" i="4"/>
  <c r="G174" i="4"/>
  <c r="H174" i="4"/>
  <c r="E175" i="4"/>
  <c r="F175" i="4"/>
  <c r="G175" i="4"/>
  <c r="H175" i="4"/>
  <c r="E176" i="4"/>
  <c r="F176" i="4"/>
  <c r="G176" i="4"/>
  <c r="H176" i="4"/>
  <c r="E177" i="4"/>
  <c r="F177" i="4"/>
  <c r="G177" i="4"/>
  <c r="H177" i="4"/>
  <c r="E178" i="4"/>
  <c r="F178" i="4"/>
  <c r="G178" i="4"/>
  <c r="H178" i="4"/>
  <c r="E179" i="4"/>
  <c r="F179" i="4"/>
  <c r="G179" i="4"/>
  <c r="H179" i="4"/>
  <c r="E180" i="4"/>
  <c r="F180" i="4"/>
  <c r="G180" i="4"/>
  <c r="H180" i="4"/>
  <c r="E181" i="4"/>
  <c r="F181" i="4"/>
  <c r="G181" i="4"/>
  <c r="H181" i="4"/>
  <c r="E182" i="4"/>
  <c r="F182" i="4"/>
  <c r="G182" i="4"/>
  <c r="H182" i="4"/>
  <c r="E183" i="4"/>
  <c r="F183" i="4"/>
  <c r="G183" i="4"/>
  <c r="H183" i="4"/>
  <c r="E184" i="4"/>
  <c r="F184" i="4"/>
  <c r="G184" i="4"/>
  <c r="H184" i="4"/>
  <c r="E185" i="4"/>
  <c r="F185" i="4"/>
  <c r="G185" i="4"/>
  <c r="H185" i="4"/>
  <c r="E186" i="4"/>
  <c r="F186" i="4"/>
  <c r="G186" i="4"/>
  <c r="H186" i="4"/>
  <c r="E187" i="4"/>
  <c r="F187" i="4"/>
  <c r="G187" i="4"/>
  <c r="H187" i="4"/>
  <c r="E188" i="4"/>
  <c r="F188" i="4"/>
  <c r="G188" i="4"/>
  <c r="H188" i="4"/>
  <c r="E189" i="4"/>
  <c r="F189" i="4"/>
  <c r="G189" i="4"/>
  <c r="H189" i="4"/>
  <c r="E190" i="4"/>
  <c r="F190" i="4"/>
  <c r="G190" i="4"/>
  <c r="H190" i="4"/>
  <c r="E191" i="4"/>
  <c r="F191" i="4"/>
  <c r="G191" i="4"/>
  <c r="H191" i="4"/>
  <c r="E192" i="4"/>
  <c r="F192" i="4"/>
  <c r="G192" i="4"/>
  <c r="H192" i="4"/>
  <c r="E193" i="4"/>
  <c r="F193" i="4"/>
  <c r="G193" i="4"/>
  <c r="H193" i="4"/>
  <c r="E194" i="4"/>
  <c r="F194" i="4"/>
  <c r="G194" i="4"/>
  <c r="H194" i="4"/>
  <c r="E195" i="4"/>
  <c r="F195" i="4"/>
  <c r="G195" i="4"/>
  <c r="H195" i="4"/>
  <c r="E196" i="4"/>
  <c r="F196" i="4"/>
  <c r="G196" i="4"/>
  <c r="H196" i="4"/>
  <c r="E197" i="4"/>
  <c r="F197" i="4"/>
  <c r="G197" i="4"/>
  <c r="H197" i="4"/>
  <c r="E198" i="4"/>
  <c r="F198" i="4"/>
  <c r="G198" i="4"/>
  <c r="H198" i="4"/>
  <c r="E199" i="4"/>
  <c r="F199" i="4"/>
  <c r="G199" i="4"/>
  <c r="H199" i="4"/>
  <c r="E200" i="4"/>
  <c r="F200" i="4"/>
  <c r="G200" i="4"/>
  <c r="H200" i="4"/>
  <c r="E201" i="4"/>
  <c r="F201" i="4"/>
  <c r="G201" i="4"/>
  <c r="H201" i="4"/>
  <c r="E202" i="4"/>
  <c r="F202" i="4"/>
  <c r="G202" i="4"/>
  <c r="H202" i="4"/>
  <c r="V553" i="1" l="1"/>
  <c r="V585" i="1"/>
  <c r="V552" i="1" l="1"/>
  <c r="V551" i="1"/>
  <c r="V550" i="1"/>
  <c r="V549" i="1"/>
  <c r="V548" i="1"/>
  <c r="V547" i="1"/>
  <c r="V546" i="1"/>
  <c r="V545" i="1"/>
  <c r="V544" i="1"/>
  <c r="V543" i="1"/>
  <c r="V542" i="1"/>
  <c r="V541" i="1"/>
  <c r="V540" i="1"/>
  <c r="V539" i="1"/>
  <c r="V538" i="1"/>
  <c r="V537" i="1"/>
  <c r="V536" i="1"/>
  <c r="V535" i="1"/>
  <c r="V534" i="1"/>
  <c r="V533" i="1"/>
  <c r="V532" i="1"/>
  <c r="V531" i="1"/>
  <c r="V530" i="1"/>
  <c r="V529" i="1"/>
  <c r="V528" i="1"/>
  <c r="V527" i="1"/>
  <c r="V526" i="1"/>
  <c r="V525" i="1"/>
  <c r="V524" i="1"/>
  <c r="V523" i="1"/>
  <c r="V522" i="1"/>
  <c r="V521" i="1"/>
  <c r="V520" i="1"/>
  <c r="V519" i="1"/>
  <c r="V518" i="1"/>
  <c r="V517" i="1"/>
  <c r="V516" i="1"/>
  <c r="V515" i="1"/>
  <c r="V514" i="1"/>
  <c r="V513" i="1"/>
  <c r="V512" i="1"/>
  <c r="V511" i="1"/>
  <c r="V510" i="1"/>
  <c r="V509" i="1"/>
  <c r="V508" i="1"/>
  <c r="V507" i="1"/>
  <c r="V506" i="1"/>
  <c r="V505" i="1"/>
  <c r="V504" i="1"/>
  <c r="V503" i="1"/>
  <c r="V502" i="1"/>
  <c r="V501" i="1"/>
  <c r="V500" i="1"/>
  <c r="V499" i="1"/>
  <c r="V498" i="1"/>
  <c r="V497" i="1"/>
  <c r="V496" i="1"/>
  <c r="V495" i="1"/>
  <c r="V494" i="1"/>
  <c r="V493" i="1"/>
  <c r="V492" i="1"/>
  <c r="V491" i="1"/>
  <c r="V490" i="1"/>
  <c r="V489" i="1"/>
  <c r="V488" i="1"/>
  <c r="V487" i="1"/>
  <c r="V486" i="1"/>
  <c r="V485" i="1"/>
  <c r="G9" i="4"/>
  <c r="F9" i="4"/>
  <c r="E9" i="4"/>
  <c r="W10" i="4" l="1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W43" i="4"/>
  <c r="W44" i="4"/>
  <c r="W45" i="4"/>
  <c r="W46" i="4"/>
  <c r="W47" i="4"/>
  <c r="W48" i="4"/>
  <c r="W49" i="4"/>
  <c r="W50" i="4"/>
  <c r="W51" i="4"/>
  <c r="W52" i="4"/>
  <c r="W53" i="4"/>
  <c r="W54" i="4"/>
  <c r="W55" i="4"/>
  <c r="W56" i="4"/>
  <c r="W57" i="4"/>
  <c r="W58" i="4"/>
  <c r="W59" i="4"/>
  <c r="W60" i="4"/>
  <c r="W61" i="4"/>
  <c r="W62" i="4"/>
  <c r="W63" i="4"/>
  <c r="W64" i="4"/>
  <c r="W65" i="4"/>
  <c r="W66" i="4"/>
  <c r="W67" i="4"/>
  <c r="W68" i="4"/>
  <c r="W69" i="4"/>
  <c r="W70" i="4"/>
  <c r="W71" i="4"/>
  <c r="W72" i="4"/>
  <c r="W73" i="4"/>
  <c r="W74" i="4"/>
  <c r="W75" i="4"/>
  <c r="W76" i="4"/>
  <c r="W77" i="4"/>
  <c r="W78" i="4"/>
  <c r="W79" i="4"/>
  <c r="W80" i="4"/>
  <c r="W81" i="4"/>
  <c r="W82" i="4"/>
  <c r="W83" i="4"/>
  <c r="W84" i="4"/>
  <c r="W85" i="4"/>
  <c r="W86" i="4"/>
  <c r="W87" i="4"/>
  <c r="W88" i="4"/>
  <c r="W89" i="4"/>
  <c r="W90" i="4"/>
  <c r="W91" i="4"/>
  <c r="W92" i="4"/>
  <c r="W93" i="4"/>
  <c r="W94" i="4"/>
  <c r="W95" i="4"/>
  <c r="W96" i="4"/>
  <c r="W97" i="4"/>
  <c r="W98" i="4"/>
  <c r="W99" i="4"/>
  <c r="W100" i="4"/>
  <c r="W101" i="4"/>
  <c r="W102" i="4"/>
  <c r="W103" i="4"/>
  <c r="W104" i="4"/>
  <c r="W105" i="4"/>
  <c r="W106" i="4"/>
  <c r="W107" i="4"/>
  <c r="W108" i="4"/>
  <c r="W109" i="4"/>
  <c r="W110" i="4"/>
  <c r="W111" i="4"/>
  <c r="W112" i="4"/>
  <c r="W113" i="4"/>
  <c r="W114" i="4"/>
  <c r="W115" i="4"/>
  <c r="W116" i="4"/>
  <c r="W117" i="4"/>
  <c r="W118" i="4"/>
  <c r="W119" i="4"/>
  <c r="W120" i="4"/>
  <c r="W121" i="4"/>
  <c r="W122" i="4"/>
  <c r="W123" i="4"/>
  <c r="W124" i="4"/>
  <c r="W125" i="4"/>
  <c r="W126" i="4"/>
  <c r="W127" i="4"/>
  <c r="W128" i="4"/>
  <c r="W129" i="4"/>
  <c r="W130" i="4"/>
  <c r="W131" i="4"/>
  <c r="W132" i="4"/>
  <c r="W133" i="4"/>
  <c r="W134" i="4"/>
  <c r="W135" i="4"/>
  <c r="W136" i="4"/>
  <c r="W137" i="4"/>
  <c r="W138" i="4"/>
  <c r="W139" i="4"/>
  <c r="W140" i="4"/>
  <c r="W141" i="4"/>
  <c r="W142" i="4"/>
  <c r="W143" i="4"/>
  <c r="W144" i="4"/>
  <c r="W145" i="4"/>
  <c r="W146" i="4"/>
  <c r="W147" i="4"/>
  <c r="W148" i="4"/>
  <c r="W149" i="4"/>
  <c r="W150" i="4"/>
  <c r="W151" i="4"/>
  <c r="W152" i="4"/>
  <c r="W153" i="4"/>
  <c r="W154" i="4"/>
  <c r="W155" i="4"/>
  <c r="W156" i="4"/>
  <c r="W157" i="4"/>
  <c r="W158" i="4"/>
  <c r="W159" i="4"/>
  <c r="W160" i="4"/>
  <c r="W161" i="4"/>
  <c r="W162" i="4"/>
  <c r="W163" i="4"/>
  <c r="W164" i="4"/>
  <c r="W165" i="4"/>
  <c r="W166" i="4"/>
  <c r="W167" i="4"/>
  <c r="W168" i="4"/>
  <c r="W169" i="4"/>
  <c r="W170" i="4"/>
  <c r="W171" i="4"/>
  <c r="W172" i="4"/>
  <c r="W173" i="4"/>
  <c r="W174" i="4"/>
  <c r="W175" i="4"/>
  <c r="W176" i="4"/>
  <c r="W177" i="4"/>
  <c r="W178" i="4"/>
  <c r="W179" i="4"/>
  <c r="W180" i="4"/>
  <c r="W181" i="4"/>
  <c r="W182" i="4"/>
  <c r="W183" i="4"/>
  <c r="W184" i="4"/>
  <c r="W185" i="4"/>
  <c r="W186" i="4"/>
  <c r="W187" i="4"/>
  <c r="W188" i="4"/>
  <c r="W189" i="4"/>
  <c r="W190" i="4"/>
  <c r="W191" i="4"/>
  <c r="W192" i="4"/>
  <c r="W193" i="4"/>
  <c r="W194" i="4"/>
  <c r="W195" i="4"/>
  <c r="W196" i="4"/>
  <c r="W197" i="4"/>
  <c r="W198" i="4"/>
  <c r="W199" i="4"/>
  <c r="W200" i="4"/>
  <c r="W201" i="4"/>
  <c r="W202" i="4"/>
  <c r="W9" i="4"/>
  <c r="V1549" i="1" l="1"/>
  <c r="V1547" i="1"/>
  <c r="V1545" i="1"/>
  <c r="V1541" i="1"/>
  <c r="V1544" i="1"/>
  <c r="V1546" i="1"/>
  <c r="V1543" i="1"/>
  <c r="V1540" i="1"/>
  <c r="V1538" i="1"/>
  <c r="V1533" i="1"/>
  <c r="V1537" i="1"/>
  <c r="V1534" i="1"/>
  <c r="V1535" i="1"/>
  <c r="V1528" i="1"/>
  <c r="V1532" i="1"/>
  <c r="V1530" i="1"/>
  <c r="V1527" i="1"/>
  <c r="V1531" i="1"/>
  <c r="V1526" i="1"/>
  <c r="V1524" i="1"/>
  <c r="V1515" i="1"/>
  <c r="V1521" i="1"/>
  <c r="V1516" i="1"/>
  <c r="V1523" i="1"/>
  <c r="V1519" i="1"/>
  <c r="V1518" i="1"/>
  <c r="V1517" i="1"/>
  <c r="V1522" i="1"/>
  <c r="V1514" i="1"/>
  <c r="V1513" i="1"/>
  <c r="V1510" i="1"/>
  <c r="V1511" i="1"/>
  <c r="V1508" i="1"/>
  <c r="V1509" i="1"/>
  <c r="V1506" i="1"/>
  <c r="V1503" i="1"/>
  <c r="V1502" i="1"/>
  <c r="V1504" i="1"/>
  <c r="V1500" i="1"/>
  <c r="V1498" i="1"/>
  <c r="V1496" i="1"/>
  <c r="V1495" i="1"/>
  <c r="V1490" i="1"/>
  <c r="V1491" i="1"/>
  <c r="V1489" i="1"/>
  <c r="V1494" i="1"/>
  <c r="V1492" i="1"/>
  <c r="V1487" i="1"/>
  <c r="V1485" i="1"/>
  <c r="V1483" i="1"/>
  <c r="V1482" i="1"/>
  <c r="V1463" i="1"/>
  <c r="V1481" i="1"/>
  <c r="V1480" i="1"/>
  <c r="V1479" i="1"/>
  <c r="V1478" i="1"/>
  <c r="V1477" i="1"/>
  <c r="V1476" i="1"/>
  <c r="V1475" i="1"/>
  <c r="V1474" i="1"/>
  <c r="V1473" i="1"/>
  <c r="V1472" i="1"/>
  <c r="V1471" i="1"/>
  <c r="V1470" i="1"/>
  <c r="V1469" i="1"/>
  <c r="V1468" i="1"/>
  <c r="V1467" i="1"/>
  <c r="V1466" i="1"/>
  <c r="V1464" i="1"/>
  <c r="V1461" i="1"/>
  <c r="V1457" i="1"/>
  <c r="V1458" i="1"/>
  <c r="V1456" i="1"/>
  <c r="V1459" i="1"/>
  <c r="V1454" i="1"/>
  <c r="V1452" i="1"/>
  <c r="V1446" i="1"/>
  <c r="V1447" i="1"/>
  <c r="V1448" i="1"/>
  <c r="V1450" i="1"/>
  <c r="V1451" i="1"/>
  <c r="V1442" i="1"/>
  <c r="V1444" i="1"/>
  <c r="V1443" i="1"/>
  <c r="V1440" i="1"/>
  <c r="V1438" i="1"/>
  <c r="V1436" i="1"/>
  <c r="V1434" i="1"/>
  <c r="V1432" i="1"/>
  <c r="V1421" i="1"/>
  <c r="V1429" i="1"/>
  <c r="V1430" i="1"/>
  <c r="V1417" i="1"/>
  <c r="V1420" i="1"/>
  <c r="V1426" i="1"/>
  <c r="V1423" i="1"/>
  <c r="V1427" i="1"/>
  <c r="V1416" i="1"/>
  <c r="V1428" i="1"/>
  <c r="V1415" i="1"/>
  <c r="V1418" i="1"/>
  <c r="V1425" i="1"/>
  <c r="V1431" i="1"/>
  <c r="V1419" i="1"/>
  <c r="V1422" i="1"/>
  <c r="V1412" i="1"/>
  <c r="V1414" i="1"/>
  <c r="V1410" i="1"/>
  <c r="V1411" i="1"/>
  <c r="V1408" i="1"/>
  <c r="V1406" i="1"/>
  <c r="V1404" i="1"/>
  <c r="V1402" i="1"/>
  <c r="V1400" i="1"/>
  <c r="V1397" i="1"/>
  <c r="V1391" i="1"/>
  <c r="V1398" i="1"/>
  <c r="V1399" i="1"/>
  <c r="V1390" i="1"/>
  <c r="V1393" i="1"/>
  <c r="V1396" i="1"/>
  <c r="V1388" i="1"/>
  <c r="V1387" i="1"/>
  <c r="V1394" i="1"/>
  <c r="V1395" i="1"/>
  <c r="V1392" i="1"/>
  <c r="V1386" i="1"/>
  <c r="V1369" i="1"/>
  <c r="V1370" i="1"/>
  <c r="V1374" i="1"/>
  <c r="V1375" i="1"/>
  <c r="V1377" i="1"/>
  <c r="V1376" i="1"/>
  <c r="V1380" i="1"/>
  <c r="V1368" i="1"/>
  <c r="V1379" i="1"/>
  <c r="V1382" i="1"/>
  <c r="V1383" i="1"/>
  <c r="V1381" i="1"/>
  <c r="V1378" i="1"/>
  <c r="V1384" i="1"/>
  <c r="V1385" i="1"/>
  <c r="V1372" i="1"/>
  <c r="V1371" i="1"/>
  <c r="V1367" i="1"/>
  <c r="V1366" i="1"/>
  <c r="V1365" i="1"/>
  <c r="V1364" i="1"/>
  <c r="V1363" i="1"/>
  <c r="V1362" i="1"/>
  <c r="V1361" i="1"/>
  <c r="V1360" i="1"/>
  <c r="V1359" i="1"/>
  <c r="V1358" i="1"/>
  <c r="V1357" i="1"/>
  <c r="V1356" i="1"/>
  <c r="V1355" i="1"/>
  <c r="V1354" i="1"/>
  <c r="V1353" i="1"/>
  <c r="V1352" i="1"/>
  <c r="V1351" i="1"/>
  <c r="V1350" i="1"/>
  <c r="V1349" i="1"/>
  <c r="V1348" i="1"/>
  <c r="V1346" i="1"/>
  <c r="V1345" i="1"/>
  <c r="V1342" i="1"/>
  <c r="V1343" i="1"/>
  <c r="V1341" i="1"/>
  <c r="V1334" i="1"/>
  <c r="V1337" i="1"/>
  <c r="V1336" i="1"/>
  <c r="V1339" i="1"/>
  <c r="V1335" i="1"/>
  <c r="V1333" i="1"/>
  <c r="V1332" i="1"/>
  <c r="V1331" i="1"/>
  <c r="V1330" i="1"/>
  <c r="V1328" i="1"/>
  <c r="V1327" i="1"/>
  <c r="V1323" i="1"/>
  <c r="V1325" i="1"/>
  <c r="V1324" i="1"/>
  <c r="V1318" i="1"/>
  <c r="V1321" i="1"/>
  <c r="V1322" i="1"/>
  <c r="V1319" i="1"/>
  <c r="V1316" i="1"/>
  <c r="V1312" i="1"/>
  <c r="V1314" i="1"/>
  <c r="V1313" i="1"/>
  <c r="V1310" i="1"/>
  <c r="V1308" i="1"/>
  <c r="V1307" i="1"/>
  <c r="V1309" i="1"/>
  <c r="V1306" i="1"/>
  <c r="V1304" i="1"/>
  <c r="V1302" i="1"/>
  <c r="V1298" i="1"/>
  <c r="V1301" i="1"/>
  <c r="V1296" i="1"/>
  <c r="V1300" i="1"/>
  <c r="V1299" i="1"/>
  <c r="V1297" i="1"/>
  <c r="V1293" i="1"/>
  <c r="V1294" i="1"/>
  <c r="V1281" i="1"/>
  <c r="V1285" i="1"/>
  <c r="V1287" i="1"/>
  <c r="V1288" i="1"/>
  <c r="V1284" i="1"/>
  <c r="V1286" i="1"/>
  <c r="V1292" i="1"/>
  <c r="V1280" i="1"/>
  <c r="V1279" i="1"/>
  <c r="V1291" i="1"/>
  <c r="V1289" i="1"/>
  <c r="V1290" i="1"/>
  <c r="V1282" i="1"/>
  <c r="V1277" i="1"/>
  <c r="V1274" i="1"/>
  <c r="V1272" i="1"/>
  <c r="V1260" i="1"/>
  <c r="V1261" i="1"/>
  <c r="V1269" i="1"/>
  <c r="V1262" i="1"/>
  <c r="V1275" i="1"/>
  <c r="V1270" i="1"/>
  <c r="V1264" i="1"/>
  <c r="V1271" i="1"/>
  <c r="V1268" i="1"/>
  <c r="V1267" i="1"/>
  <c r="V1265" i="1"/>
  <c r="V1263" i="1"/>
  <c r="V1273" i="1"/>
  <c r="V1266" i="1"/>
  <c r="V1255" i="1"/>
  <c r="V1258" i="1"/>
  <c r="V1256" i="1"/>
  <c r="V1257" i="1"/>
  <c r="V1253" i="1"/>
  <c r="V1252" i="1"/>
  <c r="V1251" i="1"/>
  <c r="V1248" i="1"/>
  <c r="V1247" i="1"/>
  <c r="V1245" i="1"/>
  <c r="V1244" i="1"/>
  <c r="V1242" i="1"/>
  <c r="V1233" i="1"/>
  <c r="V1239" i="1"/>
  <c r="V1240" i="1"/>
  <c r="V1232" i="1"/>
  <c r="V1235" i="1"/>
  <c r="V1227" i="1"/>
  <c r="V1229" i="1"/>
  <c r="V1228" i="1"/>
  <c r="V1241" i="1"/>
  <c r="V1238" i="1"/>
  <c r="V1237" i="1"/>
  <c r="V1236" i="1"/>
  <c r="V1234" i="1"/>
  <c r="V1230" i="1"/>
  <c r="V1226" i="1"/>
  <c r="V1224" i="1"/>
  <c r="V1219" i="1"/>
  <c r="V1220" i="1"/>
  <c r="V1223" i="1"/>
  <c r="V1225" i="1"/>
  <c r="V1221" i="1"/>
  <c r="V1217" i="1"/>
  <c r="V1215" i="1"/>
  <c r="V1213" i="1"/>
  <c r="V1212" i="1"/>
  <c r="V1214" i="1"/>
  <c r="V1210" i="1"/>
  <c r="V1203" i="1"/>
  <c r="V1204" i="1"/>
  <c r="V1202" i="1"/>
  <c r="V1205" i="1"/>
  <c r="V1206" i="1"/>
  <c r="V1209" i="1"/>
  <c r="V1208" i="1"/>
  <c r="V1200" i="1"/>
  <c r="V1198" i="1"/>
  <c r="V1196" i="1"/>
  <c r="V1194" i="1"/>
  <c r="V1190" i="1"/>
  <c r="V1189" i="1"/>
  <c r="V1180" i="1"/>
  <c r="V1186" i="1"/>
  <c r="V1179" i="1"/>
  <c r="V1191" i="1"/>
  <c r="V1193" i="1"/>
  <c r="V1183" i="1"/>
  <c r="V1182" i="1"/>
  <c r="V1185" i="1"/>
  <c r="V1192" i="1"/>
  <c r="V1178" i="1"/>
  <c r="V1188" i="1"/>
  <c r="V1181" i="1"/>
  <c r="V1184" i="1"/>
  <c r="V1177" i="1"/>
  <c r="V1176" i="1"/>
  <c r="V1170" i="1"/>
  <c r="V1171" i="1"/>
  <c r="V1174" i="1"/>
  <c r="V1172" i="1"/>
  <c r="V1168" i="1"/>
  <c r="V1166" i="1"/>
  <c r="V1164" i="1"/>
  <c r="V1159" i="1"/>
  <c r="V1163" i="1"/>
  <c r="V1161" i="1"/>
  <c r="V1160" i="1"/>
  <c r="V1149" i="1"/>
  <c r="V1142" i="1"/>
  <c r="V1150" i="1"/>
  <c r="V1153" i="1"/>
  <c r="V1137" i="1"/>
  <c r="V1136" i="1"/>
  <c r="V1154" i="1"/>
  <c r="V1147" i="1"/>
  <c r="V1158" i="1"/>
  <c r="V1134" i="1"/>
  <c r="V1133" i="1"/>
  <c r="V1138" i="1"/>
  <c r="V1144" i="1"/>
  <c r="V1146" i="1"/>
  <c r="V1141" i="1"/>
  <c r="V1131" i="1"/>
  <c r="V1152" i="1"/>
  <c r="V1155" i="1"/>
  <c r="V1156" i="1"/>
  <c r="V1151" i="1"/>
  <c r="V1135" i="1"/>
  <c r="V1140" i="1"/>
  <c r="V1145" i="1"/>
  <c r="V1143" i="1"/>
  <c r="V1157" i="1"/>
  <c r="V1132" i="1"/>
  <c r="V1139" i="1"/>
  <c r="V1127" i="1"/>
  <c r="V1126" i="1"/>
  <c r="V1130" i="1"/>
  <c r="V1128" i="1"/>
  <c r="V1124" i="1"/>
  <c r="V1121" i="1"/>
  <c r="V1112" i="1"/>
  <c r="V1117" i="1"/>
  <c r="V1113" i="1"/>
  <c r="V1120" i="1"/>
  <c r="V1116" i="1"/>
  <c r="V1119" i="1"/>
  <c r="V1123" i="1"/>
  <c r="V1122" i="1"/>
  <c r="V1114" i="1"/>
  <c r="V1115" i="1"/>
  <c r="V1101" i="1"/>
  <c r="V1098" i="1"/>
  <c r="V1106" i="1"/>
  <c r="V1100" i="1"/>
  <c r="V1097" i="1"/>
  <c r="V1104" i="1"/>
  <c r="V1111" i="1"/>
  <c r="V1105" i="1"/>
  <c r="V1099" i="1"/>
  <c r="V1107" i="1"/>
  <c r="V1110" i="1"/>
  <c r="V1109" i="1"/>
  <c r="V1108" i="1"/>
  <c r="V1102" i="1"/>
  <c r="V1103" i="1"/>
  <c r="V1096" i="1"/>
  <c r="V1093" i="1"/>
  <c r="V1092" i="1"/>
  <c r="V1091" i="1"/>
  <c r="V1084" i="1"/>
  <c r="V1083" i="1"/>
  <c r="V1082" i="1"/>
  <c r="V1081" i="1"/>
  <c r="V1086" i="1"/>
  <c r="V1089" i="1"/>
  <c r="V1088" i="1"/>
  <c r="V1090" i="1"/>
  <c r="V1087" i="1"/>
  <c r="V1080" i="1"/>
  <c r="V995" i="1"/>
  <c r="V1021" i="1"/>
  <c r="V1011" i="1"/>
  <c r="V992" i="1"/>
  <c r="V1046" i="1"/>
  <c r="V1075" i="1"/>
  <c r="V1068" i="1"/>
  <c r="V1051" i="1"/>
  <c r="V1050" i="1"/>
  <c r="V1049" i="1"/>
  <c r="V1048" i="1"/>
  <c r="V1045" i="1"/>
  <c r="V1043" i="1"/>
  <c r="V1032" i="1"/>
  <c r="V1037" i="1"/>
  <c r="V1020" i="1"/>
  <c r="V1014" i="1"/>
  <c r="V1013" i="1"/>
  <c r="V1010" i="1"/>
  <c r="V1002" i="1"/>
  <c r="V990" i="1"/>
  <c r="V989" i="1"/>
  <c r="V988" i="1"/>
  <c r="V1074" i="1"/>
  <c r="V1072" i="1"/>
  <c r="V1070" i="1"/>
  <c r="V1067" i="1"/>
  <c r="V1066" i="1"/>
  <c r="V1064" i="1"/>
  <c r="V1062" i="1"/>
  <c r="V1053" i="1"/>
  <c r="V1052" i="1"/>
  <c r="V1047" i="1"/>
  <c r="V1042" i="1"/>
  <c r="V1031" i="1"/>
  <c r="V1030" i="1"/>
  <c r="V1027" i="1"/>
  <c r="V1026" i="1"/>
  <c r="V1022" i="1"/>
  <c r="V1019" i="1"/>
  <c r="V1016" i="1"/>
  <c r="V1008" i="1"/>
  <c r="V1001" i="1"/>
  <c r="V996" i="1"/>
  <c r="V985" i="1"/>
  <c r="V1056" i="1"/>
  <c r="V1076" i="1"/>
  <c r="V994" i="1"/>
  <c r="V1073" i="1"/>
  <c r="V1065" i="1"/>
  <c r="V1005" i="1"/>
  <c r="V1028" i="1"/>
  <c r="V998" i="1"/>
  <c r="V1078" i="1"/>
  <c r="V1054" i="1"/>
  <c r="V1069" i="1"/>
  <c r="V1058" i="1"/>
  <c r="V1034" i="1"/>
  <c r="V1061" i="1"/>
  <c r="V1041" i="1"/>
  <c r="V1015" i="1"/>
  <c r="V991" i="1"/>
  <c r="V1039" i="1"/>
  <c r="V1035" i="1"/>
  <c r="V986" i="1"/>
  <c r="V1007" i="1"/>
  <c r="V1077" i="1"/>
  <c r="V1060" i="1"/>
  <c r="V982" i="1"/>
  <c r="V1071" i="1"/>
  <c r="V1036" i="1"/>
  <c r="V1025" i="1"/>
  <c r="V1059" i="1"/>
  <c r="V1017" i="1"/>
  <c r="V987" i="1"/>
  <c r="V1055" i="1"/>
  <c r="V999" i="1"/>
  <c r="V997" i="1"/>
  <c r="V1012" i="1"/>
  <c r="V1004" i="1"/>
  <c r="V993" i="1"/>
  <c r="V1023" i="1"/>
  <c r="V1029" i="1"/>
  <c r="V983" i="1"/>
  <c r="V1018" i="1"/>
  <c r="V1000" i="1"/>
  <c r="V1009" i="1"/>
  <c r="V1038" i="1"/>
  <c r="V1063" i="1"/>
  <c r="V1057" i="1"/>
  <c r="V1040" i="1"/>
  <c r="V1024" i="1"/>
  <c r="V1044" i="1"/>
  <c r="V1003" i="1"/>
  <c r="V984" i="1"/>
  <c r="V1006" i="1"/>
  <c r="V981" i="1"/>
  <c r="V980" i="1"/>
  <c r="V979" i="1"/>
  <c r="V976" i="1"/>
  <c r="V974" i="1"/>
  <c r="V971" i="1"/>
  <c r="V970" i="1"/>
  <c r="V972" i="1"/>
  <c r="V967" i="1"/>
  <c r="V968" i="1"/>
  <c r="V969" i="1"/>
  <c r="V961" i="1"/>
  <c r="V963" i="1"/>
  <c r="V962" i="1"/>
  <c r="V964" i="1"/>
  <c r="V959" i="1"/>
  <c r="V957" i="1"/>
  <c r="V955" i="1"/>
  <c r="V938" i="1"/>
  <c r="V940" i="1"/>
  <c r="V950" i="1"/>
  <c r="V947" i="1"/>
  <c r="V931" i="1"/>
  <c r="V952" i="1"/>
  <c r="V935" i="1"/>
  <c r="V943" i="1"/>
  <c r="V953" i="1"/>
  <c r="V945" i="1"/>
  <c r="V946" i="1"/>
  <c r="V941" i="1"/>
  <c r="V951" i="1"/>
  <c r="V948" i="1"/>
  <c r="V954" i="1"/>
  <c r="V936" i="1"/>
  <c r="V933" i="1"/>
  <c r="V944" i="1"/>
  <c r="V930" i="1"/>
  <c r="V932" i="1"/>
  <c r="V942" i="1"/>
  <c r="V934" i="1"/>
  <c r="V949" i="1"/>
  <c r="V937" i="1"/>
  <c r="V929" i="1"/>
  <c r="V926" i="1"/>
  <c r="V928" i="1"/>
  <c r="V925" i="1"/>
  <c r="V923" i="1"/>
  <c r="V924" i="1"/>
  <c r="V909" i="1"/>
  <c r="V915" i="1"/>
  <c r="V912" i="1"/>
  <c r="V921" i="1"/>
  <c r="V919" i="1"/>
  <c r="V911" i="1"/>
  <c r="V920" i="1"/>
  <c r="V906" i="1"/>
  <c r="V914" i="1"/>
  <c r="V922" i="1"/>
  <c r="V910" i="1"/>
  <c r="V907" i="1"/>
  <c r="V908" i="1"/>
  <c r="V918" i="1"/>
  <c r="V916" i="1"/>
  <c r="V917" i="1"/>
  <c r="V905" i="1"/>
  <c r="V904" i="1"/>
  <c r="V903" i="1"/>
  <c r="V901" i="1"/>
  <c r="V898" i="1"/>
  <c r="V899" i="1"/>
  <c r="V895" i="1"/>
  <c r="V893" i="1"/>
  <c r="V891" i="1"/>
  <c r="V896" i="1"/>
  <c r="V892" i="1"/>
  <c r="V890" i="1"/>
  <c r="V897" i="1"/>
  <c r="V889" i="1"/>
  <c r="V873" i="1"/>
  <c r="V888" i="1"/>
  <c r="V874" i="1"/>
  <c r="V886" i="1"/>
  <c r="V878" i="1"/>
  <c r="V876" i="1"/>
  <c r="V880" i="1"/>
  <c r="V887" i="1"/>
  <c r="V885" i="1"/>
  <c r="V883" i="1"/>
  <c r="V884" i="1"/>
  <c r="V875" i="1"/>
  <c r="V872" i="1"/>
  <c r="V881" i="1"/>
  <c r="V879" i="1"/>
  <c r="V877" i="1"/>
  <c r="V867" i="1"/>
  <c r="V868" i="1"/>
  <c r="V871" i="1"/>
  <c r="V869" i="1"/>
  <c r="V861" i="1"/>
  <c r="V846" i="1"/>
  <c r="V850" i="1"/>
  <c r="V865" i="1"/>
  <c r="V852" i="1"/>
  <c r="V866" i="1"/>
  <c r="V856" i="1"/>
  <c r="V862" i="1"/>
  <c r="V848" i="1"/>
  <c r="V853" i="1"/>
  <c r="V859" i="1"/>
  <c r="V857" i="1"/>
  <c r="V844" i="1"/>
  <c r="V864" i="1"/>
  <c r="V863" i="1"/>
  <c r="V845" i="1"/>
  <c r="V843" i="1"/>
  <c r="V854" i="1"/>
  <c r="V860" i="1"/>
  <c r="V858" i="1"/>
  <c r="V847" i="1"/>
  <c r="V855" i="1"/>
  <c r="V849" i="1"/>
  <c r="V841" i="1"/>
  <c r="V838" i="1"/>
  <c r="V839" i="1"/>
  <c r="V832" i="1"/>
  <c r="V837" i="1"/>
  <c r="V828" i="1"/>
  <c r="V836" i="1"/>
  <c r="V831" i="1"/>
  <c r="V833" i="1"/>
  <c r="V829" i="1"/>
  <c r="V830" i="1"/>
  <c r="V835" i="1"/>
  <c r="V826" i="1"/>
  <c r="V824" i="1"/>
  <c r="V822" i="1"/>
  <c r="V819" i="1"/>
  <c r="V821" i="1"/>
  <c r="V818" i="1"/>
  <c r="V816" i="1"/>
  <c r="V814" i="1"/>
  <c r="V812" i="1"/>
  <c r="V807" i="1"/>
  <c r="V808" i="1"/>
  <c r="V811" i="1"/>
  <c r="V806" i="1"/>
  <c r="V809" i="1"/>
  <c r="V800" i="1"/>
  <c r="V804" i="1"/>
  <c r="V805" i="1"/>
  <c r="V802" i="1"/>
  <c r="V803" i="1"/>
  <c r="V793" i="1"/>
  <c r="V796" i="1"/>
  <c r="V798" i="1"/>
  <c r="V792" i="1"/>
  <c r="V795" i="1"/>
  <c r="V797" i="1"/>
  <c r="V799" i="1"/>
  <c r="V791" i="1"/>
  <c r="V794" i="1"/>
  <c r="V788" i="1"/>
  <c r="V790" i="1"/>
  <c r="V781" i="1"/>
  <c r="V787" i="1"/>
  <c r="V782" i="1"/>
  <c r="V786" i="1"/>
  <c r="V783" i="1"/>
  <c r="V784" i="1"/>
  <c r="V779" i="1"/>
  <c r="V776" i="1"/>
  <c r="V777" i="1"/>
  <c r="V774" i="1"/>
  <c r="V770" i="1"/>
  <c r="V769" i="1"/>
  <c r="V771" i="1"/>
  <c r="V772" i="1"/>
  <c r="V767" i="1"/>
  <c r="V765" i="1"/>
  <c r="V764" i="1"/>
  <c r="V763" i="1"/>
  <c r="V758" i="1"/>
  <c r="V762" i="1"/>
  <c r="V755" i="1"/>
  <c r="V757" i="1"/>
  <c r="V756" i="1"/>
  <c r="V759" i="1"/>
  <c r="V760" i="1"/>
  <c r="V753" i="1"/>
  <c r="V751" i="1"/>
  <c r="V749" i="1"/>
  <c r="V747" i="1"/>
  <c r="V746" i="1"/>
  <c r="V744" i="1"/>
  <c r="V742" i="1"/>
  <c r="V740" i="1"/>
  <c r="V738" i="1"/>
  <c r="V735" i="1"/>
  <c r="V734" i="1"/>
  <c r="V737" i="1"/>
  <c r="V732" i="1"/>
  <c r="V731" i="1"/>
  <c r="V728" i="1"/>
  <c r="V725" i="1"/>
  <c r="V726" i="1"/>
  <c r="V729" i="1"/>
  <c r="V722" i="1"/>
  <c r="V720" i="1"/>
  <c r="V718" i="1"/>
  <c r="V724" i="1"/>
  <c r="V716" i="1"/>
  <c r="V723" i="1"/>
  <c r="V714" i="1"/>
  <c r="V717" i="1"/>
  <c r="V715" i="1"/>
  <c r="V721" i="1"/>
  <c r="V711" i="1"/>
  <c r="V712" i="1"/>
  <c r="V713" i="1"/>
  <c r="V708" i="1"/>
  <c r="V707" i="1"/>
  <c r="V704" i="1"/>
  <c r="V706" i="1"/>
  <c r="V702" i="1"/>
  <c r="V699" i="1"/>
  <c r="V700" i="1"/>
  <c r="V698" i="1"/>
  <c r="V697" i="1"/>
  <c r="V695" i="1"/>
  <c r="V696" i="1"/>
  <c r="V694" i="1"/>
  <c r="V692" i="1"/>
  <c r="V691" i="1"/>
  <c r="V689" i="1"/>
  <c r="V682" i="1"/>
  <c r="V688" i="1"/>
  <c r="V683" i="1"/>
  <c r="V687" i="1"/>
  <c r="V684" i="1"/>
  <c r="V686" i="1"/>
  <c r="V678" i="1"/>
  <c r="V680" i="1"/>
  <c r="V679" i="1"/>
  <c r="V677" i="1"/>
  <c r="V674" i="1"/>
  <c r="V673" i="1"/>
  <c r="V675" i="1"/>
  <c r="V672" i="1"/>
  <c r="V669" i="1"/>
  <c r="V668" i="1"/>
  <c r="V671" i="1"/>
  <c r="V664" i="1"/>
  <c r="V667" i="1"/>
  <c r="V663" i="1"/>
  <c r="V661" i="1"/>
  <c r="V666" i="1"/>
  <c r="V665" i="1"/>
  <c r="V659" i="1"/>
  <c r="V655" i="1"/>
  <c r="V656" i="1"/>
  <c r="V658" i="1"/>
  <c r="V654" i="1"/>
  <c r="V652" i="1"/>
  <c r="V651" i="1"/>
  <c r="V649" i="1"/>
  <c r="V647" i="1"/>
  <c r="V645" i="1"/>
  <c r="V643" i="1"/>
  <c r="V639" i="1"/>
  <c r="V637" i="1"/>
  <c r="V640" i="1"/>
  <c r="V634" i="1"/>
  <c r="V638" i="1"/>
  <c r="V636" i="1"/>
  <c r="V633" i="1"/>
  <c r="V635" i="1"/>
  <c r="V641" i="1"/>
  <c r="V591" i="1"/>
  <c r="V595" i="1"/>
  <c r="V625" i="1"/>
  <c r="V607" i="1"/>
  <c r="V594" i="1"/>
  <c r="V628" i="1"/>
  <c r="V602" i="1"/>
  <c r="V590" i="1"/>
  <c r="V614" i="1"/>
  <c r="V597" i="1"/>
  <c r="V620" i="1"/>
  <c r="V623" i="1"/>
  <c r="V624" i="1"/>
  <c r="V601" i="1"/>
  <c r="V613" i="1"/>
  <c r="V600" i="1"/>
  <c r="V593" i="1"/>
  <c r="V610" i="1"/>
  <c r="V608" i="1"/>
  <c r="V592" i="1"/>
  <c r="V611" i="1"/>
  <c r="V630" i="1"/>
  <c r="V606" i="1"/>
  <c r="V615" i="1"/>
  <c r="V629" i="1"/>
  <c r="V631" i="1"/>
  <c r="V612" i="1"/>
  <c r="V619" i="1"/>
  <c r="V632" i="1"/>
  <c r="V627" i="1"/>
  <c r="V603" i="1"/>
  <c r="V622" i="1"/>
  <c r="V626" i="1"/>
  <c r="V604" i="1"/>
  <c r="V616" i="1"/>
  <c r="V598" i="1"/>
  <c r="V618" i="1"/>
  <c r="V605" i="1"/>
  <c r="V621" i="1"/>
  <c r="V596" i="1"/>
  <c r="V609" i="1"/>
  <c r="V599" i="1"/>
  <c r="V586" i="1"/>
  <c r="V587" i="1"/>
  <c r="V588" i="1"/>
  <c r="V584" i="1"/>
  <c r="V579" i="1"/>
  <c r="V581" i="1"/>
  <c r="V578" i="1"/>
  <c r="V577" i="1"/>
  <c r="V580" i="1"/>
  <c r="V558" i="1"/>
  <c r="V559" i="1"/>
  <c r="V575" i="1"/>
  <c r="V574" i="1"/>
  <c r="V573" i="1"/>
  <c r="V576" i="1"/>
  <c r="V560" i="1"/>
  <c r="V554" i="1"/>
  <c r="V572" i="1"/>
  <c r="V571" i="1"/>
  <c r="V570" i="1"/>
  <c r="V569" i="1"/>
  <c r="V568" i="1"/>
  <c r="V567" i="1"/>
  <c r="V566" i="1"/>
  <c r="V564" i="1"/>
  <c r="V563" i="1"/>
  <c r="V561" i="1"/>
  <c r="V557" i="1"/>
  <c r="V555" i="1"/>
  <c r="V556" i="1"/>
  <c r="V562" i="1"/>
  <c r="V449" i="1"/>
  <c r="V456" i="1"/>
  <c r="V445" i="1"/>
  <c r="V481" i="1"/>
  <c r="V448" i="1"/>
  <c r="V484" i="1"/>
  <c r="V455" i="1"/>
  <c r="V480" i="1"/>
  <c r="V483" i="1"/>
  <c r="V460" i="1"/>
  <c r="V454" i="1"/>
  <c r="V453" i="1"/>
  <c r="V452" i="1"/>
  <c r="V451" i="1"/>
  <c r="V471" i="1"/>
  <c r="V470" i="1"/>
  <c r="V469" i="1"/>
  <c r="V472" i="1"/>
  <c r="V467" i="1"/>
  <c r="V446" i="1"/>
  <c r="V447" i="1"/>
  <c r="V468" i="1"/>
  <c r="V464" i="1"/>
  <c r="V479" i="1"/>
  <c r="V463" i="1"/>
  <c r="V474" i="1"/>
  <c r="V459" i="1"/>
  <c r="V457" i="1"/>
  <c r="V475" i="1"/>
  <c r="V482" i="1"/>
  <c r="V476" i="1"/>
  <c r="V450" i="1"/>
  <c r="V477" i="1"/>
  <c r="V466" i="1"/>
  <c r="V473" i="1"/>
  <c r="V462" i="1"/>
  <c r="V478" i="1"/>
  <c r="V461" i="1"/>
  <c r="V458" i="1"/>
  <c r="V434" i="1"/>
  <c r="V424" i="1"/>
  <c r="V427" i="1"/>
  <c r="V419" i="1"/>
  <c r="V418" i="1"/>
  <c r="V417" i="1"/>
  <c r="V428" i="1"/>
  <c r="V425" i="1"/>
  <c r="V422" i="1"/>
  <c r="V429" i="1"/>
  <c r="V426" i="1"/>
  <c r="V420" i="1"/>
  <c r="V430" i="1"/>
  <c r="V421" i="1"/>
  <c r="V416" i="1"/>
  <c r="V423" i="1"/>
  <c r="V432" i="1"/>
  <c r="V438" i="1"/>
  <c r="V415" i="1"/>
  <c r="V414" i="1"/>
  <c r="V440" i="1"/>
  <c r="V411" i="1"/>
  <c r="V439" i="1"/>
  <c r="V435" i="1"/>
  <c r="V444" i="1"/>
  <c r="V431" i="1"/>
  <c r="V441" i="1"/>
  <c r="V443" i="1"/>
  <c r="V442" i="1"/>
  <c r="V413" i="1"/>
  <c r="V412" i="1"/>
  <c r="V437" i="1"/>
  <c r="V433" i="1"/>
  <c r="V391" i="1"/>
  <c r="V406" i="1"/>
  <c r="V395" i="1"/>
  <c r="V398" i="1"/>
  <c r="V403" i="1"/>
  <c r="V393" i="1"/>
  <c r="V389" i="1"/>
  <c r="V394" i="1"/>
  <c r="V400" i="1"/>
  <c r="V397" i="1"/>
  <c r="V405" i="1"/>
  <c r="V401" i="1"/>
  <c r="V388" i="1"/>
  <c r="V409" i="1"/>
  <c r="V392" i="1"/>
  <c r="V404" i="1"/>
  <c r="V402" i="1"/>
  <c r="V387" i="1"/>
  <c r="V390" i="1"/>
  <c r="V410" i="1"/>
  <c r="V408" i="1"/>
  <c r="V407" i="1"/>
  <c r="V386" i="1"/>
  <c r="V396" i="1"/>
  <c r="V348" i="1"/>
  <c r="V349" i="1"/>
  <c r="V385" i="1"/>
  <c r="V379" i="1"/>
  <c r="V353" i="1"/>
  <c r="V368" i="1"/>
  <c r="V372" i="1"/>
  <c r="V350" i="1"/>
  <c r="V367" i="1"/>
  <c r="V361" i="1"/>
  <c r="V376" i="1"/>
  <c r="V364" i="1"/>
  <c r="V362" i="1"/>
  <c r="V383" i="1"/>
  <c r="V357" i="1"/>
  <c r="V374" i="1"/>
  <c r="V382" i="1"/>
  <c r="V351" i="1"/>
  <c r="V359" i="1"/>
  <c r="V358" i="1"/>
  <c r="V378" i="1"/>
  <c r="V369" i="1"/>
  <c r="V365" i="1"/>
  <c r="V370" i="1"/>
  <c r="V355" i="1"/>
  <c r="V354" i="1"/>
  <c r="V360" i="1"/>
  <c r="V363" i="1"/>
  <c r="V371" i="1"/>
  <c r="V380" i="1"/>
  <c r="V375" i="1"/>
  <c r="V373" i="1"/>
  <c r="V384" i="1"/>
  <c r="V377" i="1"/>
  <c r="V366" i="1"/>
  <c r="V381" i="1"/>
  <c r="V352" i="1"/>
  <c r="V337" i="1"/>
  <c r="V338" i="1"/>
  <c r="V331" i="1"/>
  <c r="V342" i="1"/>
  <c r="V334" i="1"/>
  <c r="V329" i="1"/>
  <c r="V345" i="1"/>
  <c r="V346" i="1"/>
  <c r="V347" i="1"/>
  <c r="V343" i="1"/>
  <c r="V336" i="1"/>
  <c r="V332" i="1"/>
  <c r="V330" i="1"/>
  <c r="V340" i="1"/>
  <c r="V327" i="1"/>
  <c r="V328" i="1"/>
  <c r="V339" i="1"/>
  <c r="V344" i="1"/>
  <c r="V341" i="1"/>
  <c r="V333" i="1"/>
  <c r="V326" i="1"/>
  <c r="V324" i="1"/>
  <c r="V323" i="1"/>
  <c r="V321" i="1"/>
  <c r="V322" i="1"/>
  <c r="V320" i="1"/>
  <c r="V311" i="1"/>
  <c r="V316" i="1"/>
  <c r="V315" i="1"/>
  <c r="V317" i="1"/>
  <c r="V313" i="1"/>
  <c r="V310" i="1"/>
  <c r="V319" i="1"/>
  <c r="V312" i="1"/>
  <c r="V318" i="1"/>
  <c r="V303" i="1"/>
  <c r="V302" i="1"/>
  <c r="V304" i="1"/>
  <c r="V309" i="1"/>
  <c r="V300" i="1"/>
  <c r="V308" i="1"/>
  <c r="V305" i="1"/>
  <c r="V301" i="1"/>
  <c r="V306" i="1"/>
  <c r="V255" i="1"/>
  <c r="V285" i="1"/>
  <c r="V262" i="1"/>
  <c r="V248" i="1"/>
  <c r="V246" i="1"/>
  <c r="V291" i="1"/>
  <c r="V283" i="1"/>
  <c r="V290" i="1"/>
  <c r="V252" i="1"/>
  <c r="V278" i="1"/>
  <c r="V293" i="1"/>
  <c r="V251" i="1"/>
  <c r="V297" i="1"/>
  <c r="V273" i="1"/>
  <c r="V292" i="1"/>
  <c r="V263" i="1"/>
  <c r="V294" i="1"/>
  <c r="V276" i="1"/>
  <c r="V247" i="1"/>
  <c r="V288" i="1"/>
  <c r="V266" i="1"/>
  <c r="V299" i="1"/>
  <c r="V258" i="1"/>
  <c r="V280" i="1"/>
  <c r="V253" i="1"/>
  <c r="V265" i="1"/>
  <c r="V277" i="1"/>
  <c r="V271" i="1"/>
  <c r="V245" i="1"/>
  <c r="V256" i="1"/>
  <c r="V282" i="1"/>
  <c r="V261" i="1"/>
  <c r="V270" i="1"/>
  <c r="V268" i="1"/>
  <c r="V254" i="1"/>
  <c r="V281" i="1"/>
  <c r="V259" i="1"/>
  <c r="V257" i="1"/>
  <c r="V289" i="1"/>
  <c r="V296" i="1"/>
  <c r="V274" i="1"/>
  <c r="V298" i="1"/>
  <c r="V244" i="1"/>
  <c r="V284" i="1"/>
  <c r="V269" i="1"/>
  <c r="V249" i="1"/>
  <c r="V243" i="1"/>
  <c r="V295" i="1"/>
  <c r="V286" i="1"/>
  <c r="V275" i="1"/>
  <c r="V264" i="1"/>
  <c r="V267" i="1"/>
  <c r="V260" i="1"/>
  <c r="V287" i="1"/>
  <c r="V250" i="1"/>
  <c r="V272" i="1"/>
  <c r="V237" i="1"/>
  <c r="V236" i="1"/>
  <c r="V232" i="1"/>
  <c r="V230" i="1"/>
  <c r="V220" i="1"/>
  <c r="V226" i="1"/>
  <c r="V223" i="1"/>
  <c r="V227" i="1"/>
  <c r="V240" i="1"/>
  <c r="V228" i="1"/>
  <c r="V239" i="1"/>
  <c r="V217" i="1"/>
  <c r="V242" i="1"/>
  <c r="V235" i="1"/>
  <c r="V238" i="1"/>
  <c r="V222" i="1"/>
  <c r="V241" i="1"/>
  <c r="V233" i="1"/>
  <c r="V231" i="1"/>
  <c r="V229" i="1"/>
  <c r="V225" i="1"/>
  <c r="V224" i="1"/>
  <c r="V221" i="1"/>
  <c r="V219" i="1"/>
  <c r="V218" i="1"/>
  <c r="V216" i="1"/>
  <c r="V205" i="1"/>
  <c r="V206" i="1"/>
  <c r="V207" i="1"/>
  <c r="V204" i="1"/>
  <c r="V215" i="1"/>
  <c r="V214" i="1"/>
  <c r="V208" i="1"/>
  <c r="V210" i="1"/>
  <c r="V213" i="1"/>
  <c r="V212" i="1"/>
  <c r="V209" i="1"/>
  <c r="V200" i="1"/>
  <c r="V193" i="1"/>
  <c r="V199" i="1"/>
  <c r="V194" i="1"/>
  <c r="V188" i="1"/>
  <c r="V185" i="1"/>
  <c r="V184" i="1"/>
  <c r="V187" i="1"/>
  <c r="V195" i="1"/>
  <c r="V198" i="1"/>
  <c r="V189" i="1"/>
  <c r="V190" i="1"/>
  <c r="V202" i="1"/>
  <c r="V191" i="1"/>
  <c r="V201" i="1"/>
  <c r="V203" i="1"/>
  <c r="V197" i="1"/>
  <c r="V196" i="1"/>
  <c r="V186" i="1"/>
  <c r="V166" i="1"/>
  <c r="V168" i="1"/>
  <c r="V176" i="1"/>
  <c r="V170" i="1"/>
  <c r="V173" i="1"/>
  <c r="V180" i="1"/>
  <c r="V175" i="1"/>
  <c r="V177" i="1"/>
  <c r="V165" i="1"/>
  <c r="V183" i="1"/>
  <c r="V171" i="1"/>
  <c r="V178" i="1"/>
  <c r="V179" i="1"/>
  <c r="V167" i="1"/>
  <c r="V174" i="1"/>
  <c r="V182" i="1"/>
  <c r="V181" i="1"/>
  <c r="V164" i="1"/>
  <c r="V163" i="1"/>
  <c r="V169" i="1"/>
  <c r="V160" i="1"/>
  <c r="V156" i="1"/>
  <c r="V159" i="1"/>
  <c r="V150" i="1"/>
  <c r="V158" i="1"/>
  <c r="V157" i="1"/>
  <c r="V155" i="1"/>
  <c r="V161" i="1"/>
  <c r="V152" i="1"/>
  <c r="V151" i="1"/>
  <c r="V153" i="1"/>
  <c r="V154" i="1"/>
  <c r="V137" i="1"/>
  <c r="V148" i="1"/>
  <c r="V146" i="1"/>
  <c r="V144" i="1"/>
  <c r="V147" i="1"/>
  <c r="V149" i="1"/>
  <c r="V133" i="1"/>
  <c r="V138" i="1"/>
  <c r="V136" i="1"/>
  <c r="V145" i="1"/>
  <c r="V142" i="1"/>
  <c r="V135" i="1"/>
  <c r="V140" i="1"/>
  <c r="V139" i="1"/>
  <c r="V134" i="1"/>
  <c r="V141" i="1"/>
  <c r="V117" i="1"/>
  <c r="V72" i="1"/>
  <c r="V116" i="1"/>
  <c r="V106" i="1"/>
  <c r="V79" i="1"/>
  <c r="V124" i="1"/>
  <c r="V80" i="1"/>
  <c r="V131" i="1"/>
  <c r="V109" i="1"/>
  <c r="V69" i="1"/>
  <c r="V76" i="1"/>
  <c r="V123" i="1"/>
  <c r="V77" i="1"/>
  <c r="V68" i="1"/>
  <c r="V118" i="1"/>
  <c r="V78" i="1"/>
  <c r="V103" i="1"/>
  <c r="V130" i="1"/>
  <c r="V129" i="1"/>
  <c r="V99" i="1"/>
  <c r="V120" i="1"/>
  <c r="V119" i="1"/>
  <c r="V88" i="1"/>
  <c r="V114" i="1"/>
  <c r="V104" i="1"/>
  <c r="V112" i="1"/>
  <c r="V113" i="1"/>
  <c r="V98" i="1"/>
  <c r="V85" i="1"/>
  <c r="V96" i="1"/>
  <c r="V71" i="1"/>
  <c r="V67" i="1"/>
  <c r="V107" i="1"/>
  <c r="V100" i="1"/>
  <c r="V65" i="1"/>
  <c r="V89" i="1"/>
  <c r="V126" i="1"/>
  <c r="V81" i="1"/>
  <c r="V101" i="1"/>
  <c r="V75" i="1"/>
  <c r="V83" i="1"/>
  <c r="V110" i="1"/>
  <c r="V108" i="1"/>
  <c r="V95" i="1"/>
  <c r="V122" i="1"/>
  <c r="V128" i="1"/>
  <c r="V82" i="1"/>
  <c r="V111" i="1"/>
  <c r="V127" i="1"/>
  <c r="V102" i="1"/>
  <c r="V86" i="1"/>
  <c r="V84" i="1"/>
  <c r="V87" i="1"/>
  <c r="V74" i="1"/>
  <c r="V64" i="1"/>
  <c r="V94" i="1"/>
  <c r="V93" i="1"/>
  <c r="V115" i="1"/>
  <c r="V132" i="1"/>
  <c r="V70" i="1"/>
  <c r="V66" i="1"/>
  <c r="V91" i="1"/>
  <c r="V125" i="1"/>
  <c r="V97" i="1"/>
  <c r="V105" i="1"/>
  <c r="V73" i="1"/>
  <c r="V121" i="1"/>
  <c r="V90" i="1"/>
  <c r="V10" i="1"/>
  <c r="V13" i="1"/>
  <c r="V58" i="1"/>
  <c r="V38" i="1"/>
  <c r="V16" i="1"/>
  <c r="V31" i="1"/>
  <c r="V11" i="1"/>
  <c r="V28" i="1"/>
  <c r="V37" i="1"/>
  <c r="V5" i="1"/>
  <c r="V12" i="1"/>
  <c r="V44" i="1"/>
  <c r="V59" i="1"/>
  <c r="V63" i="1"/>
  <c r="V24" i="1"/>
  <c r="V57" i="1"/>
  <c r="V50" i="1"/>
  <c r="V43" i="1"/>
  <c r="V8" i="1"/>
  <c r="V39" i="1"/>
  <c r="V18" i="1"/>
  <c r="V49" i="1"/>
  <c r="V17" i="1"/>
  <c r="V36" i="1"/>
  <c r="V20" i="1"/>
  <c r="V19" i="1"/>
  <c r="V55" i="1"/>
  <c r="V23" i="1"/>
  <c r="V46" i="1"/>
  <c r="V60" i="1"/>
  <c r="V45" i="1"/>
  <c r="V52" i="1"/>
  <c r="V35" i="1"/>
  <c r="V33" i="1"/>
  <c r="V61" i="1"/>
  <c r="V22" i="1"/>
  <c r="V53" i="1"/>
  <c r="V56" i="1"/>
  <c r="V21" i="1"/>
  <c r="V32" i="1"/>
  <c r="V27" i="1"/>
  <c r="V48" i="1"/>
  <c r="V6" i="1"/>
  <c r="V47" i="1"/>
  <c r="V34" i="1"/>
  <c r="V29" i="1"/>
  <c r="V41" i="1"/>
  <c r="V26" i="1"/>
  <c r="V14" i="1"/>
  <c r="V42" i="1"/>
  <c r="V30" i="1"/>
  <c r="V15" i="1"/>
  <c r="V51" i="1"/>
  <c r="V40" i="1"/>
  <c r="V7" i="1"/>
  <c r="V54" i="1"/>
  <c r="V9" i="1"/>
  <c r="V4" i="1"/>
  <c r="V62" i="1"/>
  <c r="X9" i="4" l="1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2" i="4"/>
  <c r="X63" i="4"/>
  <c r="X64" i="4"/>
  <c r="X65" i="4"/>
  <c r="X66" i="4"/>
  <c r="X67" i="4"/>
  <c r="X68" i="4"/>
  <c r="X69" i="4"/>
  <c r="X70" i="4"/>
  <c r="X71" i="4"/>
  <c r="X72" i="4"/>
  <c r="X73" i="4"/>
  <c r="X74" i="4"/>
  <c r="X75" i="4"/>
  <c r="X76" i="4"/>
  <c r="X77" i="4"/>
  <c r="X78" i="4"/>
  <c r="X79" i="4"/>
  <c r="X80" i="4"/>
  <c r="X81" i="4"/>
  <c r="X82" i="4"/>
  <c r="X83" i="4"/>
  <c r="X84" i="4"/>
  <c r="X85" i="4"/>
  <c r="X86" i="4"/>
  <c r="X87" i="4"/>
  <c r="X88" i="4"/>
  <c r="X89" i="4"/>
  <c r="X90" i="4"/>
  <c r="X91" i="4"/>
  <c r="X92" i="4"/>
  <c r="X93" i="4"/>
  <c r="X94" i="4"/>
  <c r="X95" i="4"/>
  <c r="X96" i="4"/>
  <c r="X97" i="4"/>
  <c r="X98" i="4"/>
  <c r="X99" i="4"/>
  <c r="X100" i="4"/>
  <c r="X101" i="4"/>
  <c r="X102" i="4"/>
  <c r="X103" i="4"/>
  <c r="X104" i="4"/>
  <c r="X105" i="4"/>
  <c r="X106" i="4"/>
  <c r="X107" i="4"/>
  <c r="X108" i="4"/>
  <c r="X109" i="4"/>
  <c r="X110" i="4"/>
  <c r="X111" i="4"/>
  <c r="X112" i="4"/>
  <c r="X113" i="4"/>
  <c r="X114" i="4"/>
  <c r="X115" i="4"/>
  <c r="X116" i="4"/>
  <c r="X117" i="4"/>
  <c r="X118" i="4"/>
  <c r="X119" i="4"/>
  <c r="X120" i="4"/>
  <c r="X121" i="4"/>
  <c r="X122" i="4"/>
  <c r="X123" i="4"/>
  <c r="X124" i="4"/>
  <c r="X125" i="4"/>
  <c r="X126" i="4"/>
  <c r="X127" i="4"/>
  <c r="X128" i="4"/>
  <c r="X129" i="4"/>
  <c r="X130" i="4"/>
  <c r="X131" i="4"/>
  <c r="X132" i="4"/>
  <c r="X133" i="4"/>
  <c r="X134" i="4"/>
  <c r="X135" i="4"/>
  <c r="X136" i="4"/>
  <c r="X137" i="4"/>
  <c r="X138" i="4"/>
  <c r="X139" i="4"/>
  <c r="X140" i="4"/>
  <c r="X141" i="4"/>
  <c r="X142" i="4"/>
  <c r="X143" i="4"/>
  <c r="X144" i="4"/>
  <c r="X145" i="4"/>
  <c r="X146" i="4"/>
  <c r="X147" i="4"/>
  <c r="X148" i="4"/>
  <c r="X149" i="4"/>
  <c r="X150" i="4"/>
  <c r="X151" i="4"/>
  <c r="X152" i="4"/>
  <c r="X153" i="4"/>
  <c r="X154" i="4"/>
  <c r="X155" i="4"/>
  <c r="X156" i="4"/>
  <c r="X157" i="4"/>
  <c r="X158" i="4"/>
  <c r="X159" i="4"/>
  <c r="X160" i="4"/>
  <c r="X161" i="4"/>
  <c r="X162" i="4"/>
  <c r="X163" i="4"/>
  <c r="X164" i="4"/>
  <c r="X165" i="4"/>
  <c r="X166" i="4"/>
  <c r="X167" i="4"/>
  <c r="X168" i="4"/>
  <c r="X169" i="4"/>
  <c r="X170" i="4"/>
  <c r="X171" i="4"/>
  <c r="X172" i="4"/>
  <c r="X173" i="4"/>
  <c r="X174" i="4"/>
  <c r="X175" i="4"/>
  <c r="X176" i="4"/>
  <c r="X177" i="4"/>
  <c r="X178" i="4"/>
  <c r="X179" i="4"/>
  <c r="X180" i="4"/>
  <c r="X181" i="4"/>
  <c r="X182" i="4"/>
  <c r="X183" i="4"/>
  <c r="X184" i="4"/>
  <c r="X185" i="4"/>
  <c r="X186" i="4"/>
  <c r="X187" i="4"/>
  <c r="X188" i="4"/>
  <c r="X189" i="4"/>
  <c r="X190" i="4"/>
  <c r="X191" i="4"/>
  <c r="X192" i="4"/>
  <c r="X193" i="4"/>
  <c r="X194" i="4"/>
  <c r="X195" i="4"/>
  <c r="X196" i="4"/>
  <c r="X197" i="4"/>
  <c r="X198" i="4"/>
  <c r="X199" i="4"/>
  <c r="X200" i="4"/>
  <c r="X201" i="4"/>
  <c r="X202" i="4"/>
  <c r="B10" i="4" l="1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9" i="4"/>
  <c r="F6" i="4"/>
  <c r="Y200" i="4" l="1"/>
  <c r="V200" i="4"/>
  <c r="C200" i="4"/>
  <c r="A200" i="4" s="1"/>
  <c r="Y199" i="4"/>
  <c r="V199" i="4"/>
  <c r="C199" i="4"/>
  <c r="A199" i="4" s="1"/>
  <c r="Y198" i="4"/>
  <c r="V198" i="4"/>
  <c r="C198" i="4"/>
  <c r="Y197" i="4"/>
  <c r="V197" i="4"/>
  <c r="C197" i="4"/>
  <c r="Y196" i="4"/>
  <c r="V196" i="4"/>
  <c r="C196" i="4"/>
  <c r="Y195" i="4"/>
  <c r="V195" i="4"/>
  <c r="C195" i="4"/>
  <c r="Y194" i="4"/>
  <c r="V194" i="4"/>
  <c r="C194" i="4"/>
  <c r="Y193" i="4"/>
  <c r="V193" i="4"/>
  <c r="C193" i="4"/>
  <c r="Y192" i="4"/>
  <c r="V192" i="4"/>
  <c r="C192" i="4"/>
  <c r="Y191" i="4"/>
  <c r="V191" i="4"/>
  <c r="C191" i="4"/>
  <c r="Y190" i="4"/>
  <c r="V190" i="4"/>
  <c r="C190" i="4"/>
  <c r="Y189" i="4"/>
  <c r="V189" i="4"/>
  <c r="C189" i="4"/>
  <c r="Y188" i="4"/>
  <c r="V188" i="4"/>
  <c r="C188" i="4"/>
  <c r="Y187" i="4"/>
  <c r="V187" i="4"/>
  <c r="C187" i="4"/>
  <c r="Y186" i="4"/>
  <c r="V186" i="4"/>
  <c r="C186" i="4"/>
  <c r="Y185" i="4"/>
  <c r="V185" i="4"/>
  <c r="C185" i="4"/>
  <c r="Y184" i="4"/>
  <c r="V184" i="4"/>
  <c r="C184" i="4"/>
  <c r="Y183" i="4"/>
  <c r="V183" i="4"/>
  <c r="C183" i="4"/>
  <c r="A183" i="4" s="1"/>
  <c r="Y182" i="4"/>
  <c r="V182" i="4"/>
  <c r="C182" i="4"/>
  <c r="A182" i="4" s="1"/>
  <c r="Y181" i="4"/>
  <c r="V181" i="4"/>
  <c r="C181" i="4"/>
  <c r="Y180" i="4"/>
  <c r="V180" i="4"/>
  <c r="C180" i="4"/>
  <c r="A180" i="4" s="1"/>
  <c r="Y179" i="4"/>
  <c r="V179" i="4"/>
  <c r="C179" i="4"/>
  <c r="Y178" i="4"/>
  <c r="V178" i="4"/>
  <c r="C178" i="4"/>
  <c r="A178" i="4" s="1"/>
  <c r="Y177" i="4"/>
  <c r="V177" i="4"/>
  <c r="C177" i="4"/>
  <c r="Y176" i="4"/>
  <c r="V176" i="4"/>
  <c r="C176" i="4"/>
  <c r="A176" i="4" s="1"/>
  <c r="Y175" i="4"/>
  <c r="V175" i="4"/>
  <c r="C175" i="4"/>
  <c r="A175" i="4" s="1"/>
  <c r="Y174" i="4"/>
  <c r="V174" i="4"/>
  <c r="C174" i="4"/>
  <c r="Y173" i="4"/>
  <c r="V173" i="4"/>
  <c r="C173" i="4"/>
  <c r="A173" i="4" s="1"/>
  <c r="Y172" i="4"/>
  <c r="V172" i="4"/>
  <c r="C172" i="4"/>
  <c r="Y171" i="4"/>
  <c r="V171" i="4"/>
  <c r="C171" i="4"/>
  <c r="A171" i="4" s="1"/>
  <c r="Y170" i="4"/>
  <c r="V170" i="4"/>
  <c r="C170" i="4"/>
  <c r="Y169" i="4"/>
  <c r="V169" i="4"/>
  <c r="C169" i="4"/>
  <c r="A169" i="4" s="1"/>
  <c r="Y168" i="4"/>
  <c r="V168" i="4"/>
  <c r="C168" i="4"/>
  <c r="Y167" i="4"/>
  <c r="V167" i="4"/>
  <c r="C167" i="4"/>
  <c r="A167" i="4" s="1"/>
  <c r="Y166" i="4"/>
  <c r="V166" i="4"/>
  <c r="C166" i="4"/>
  <c r="Y165" i="4"/>
  <c r="V165" i="4"/>
  <c r="C165" i="4"/>
  <c r="Y164" i="4"/>
  <c r="V164" i="4"/>
  <c r="C164" i="4"/>
  <c r="Y163" i="4"/>
  <c r="V163" i="4"/>
  <c r="C163" i="4"/>
  <c r="Y162" i="4"/>
  <c r="V162" i="4"/>
  <c r="C162" i="4"/>
  <c r="Y161" i="4"/>
  <c r="V161" i="4"/>
  <c r="C161" i="4"/>
  <c r="Y160" i="4"/>
  <c r="V160" i="4"/>
  <c r="C160" i="4"/>
  <c r="Y159" i="4"/>
  <c r="V159" i="4"/>
  <c r="C159" i="4"/>
  <c r="A159" i="4" s="1"/>
  <c r="Y158" i="4"/>
  <c r="V158" i="4"/>
  <c r="C158" i="4"/>
  <c r="Y157" i="4"/>
  <c r="V157" i="4"/>
  <c r="C157" i="4"/>
  <c r="A157" i="4" s="1"/>
  <c r="Y156" i="4"/>
  <c r="V156" i="4"/>
  <c r="C156" i="4"/>
  <c r="Y155" i="4"/>
  <c r="V155" i="4"/>
  <c r="C155" i="4"/>
  <c r="A155" i="4" s="1"/>
  <c r="Y154" i="4"/>
  <c r="V154" i="4"/>
  <c r="C154" i="4"/>
  <c r="Y153" i="4"/>
  <c r="V153" i="4"/>
  <c r="C153" i="4"/>
  <c r="A153" i="4" s="1"/>
  <c r="Y152" i="4"/>
  <c r="V152" i="4"/>
  <c r="C152" i="4"/>
  <c r="A152" i="4" s="1"/>
  <c r="Y151" i="4"/>
  <c r="V151" i="4"/>
  <c r="C151" i="4"/>
  <c r="A151" i="4" s="1"/>
  <c r="Y150" i="4"/>
  <c r="V150" i="4"/>
  <c r="C150" i="4"/>
  <c r="Y149" i="4"/>
  <c r="V149" i="4"/>
  <c r="C149" i="4"/>
  <c r="Y148" i="4"/>
  <c r="V148" i="4"/>
  <c r="C148" i="4"/>
  <c r="Y147" i="4"/>
  <c r="V147" i="4"/>
  <c r="C147" i="4"/>
  <c r="Y146" i="4"/>
  <c r="V146" i="4"/>
  <c r="C146" i="4"/>
  <c r="Y145" i="4"/>
  <c r="V145" i="4"/>
  <c r="C145" i="4"/>
  <c r="Y144" i="4"/>
  <c r="V144" i="4"/>
  <c r="C144" i="4"/>
  <c r="Y143" i="4"/>
  <c r="V143" i="4"/>
  <c r="C143" i="4"/>
  <c r="A143" i="4" s="1"/>
  <c r="Y142" i="4"/>
  <c r="V142" i="4"/>
  <c r="C142" i="4"/>
  <c r="Y141" i="4"/>
  <c r="V141" i="4"/>
  <c r="C141" i="4"/>
  <c r="A141" i="4" s="1"/>
  <c r="Y140" i="4"/>
  <c r="V140" i="4"/>
  <c r="C140" i="4"/>
  <c r="Y139" i="4"/>
  <c r="V139" i="4"/>
  <c r="C139" i="4"/>
  <c r="A139" i="4" s="1"/>
  <c r="Y138" i="4"/>
  <c r="V138" i="4"/>
  <c r="C138" i="4"/>
  <c r="Y137" i="4"/>
  <c r="V137" i="4"/>
  <c r="C137" i="4"/>
  <c r="A137" i="4" s="1"/>
  <c r="Y136" i="4"/>
  <c r="V136" i="4"/>
  <c r="C136" i="4"/>
  <c r="Y135" i="4"/>
  <c r="V135" i="4"/>
  <c r="C135" i="4"/>
  <c r="A135" i="4" s="1"/>
  <c r="Y134" i="4"/>
  <c r="V134" i="4"/>
  <c r="C134" i="4"/>
  <c r="A134" i="4" s="1"/>
  <c r="Y133" i="4"/>
  <c r="V133" i="4"/>
  <c r="C133" i="4"/>
  <c r="Y132" i="4"/>
  <c r="V132" i="4"/>
  <c r="C132" i="4"/>
  <c r="A132" i="4" s="1"/>
  <c r="Y131" i="4"/>
  <c r="V131" i="4"/>
  <c r="C131" i="4"/>
  <c r="Y130" i="4"/>
  <c r="V130" i="4"/>
  <c r="C130" i="4"/>
  <c r="A130" i="4" s="1"/>
  <c r="Y129" i="4"/>
  <c r="V129" i="4"/>
  <c r="C129" i="4"/>
  <c r="Y128" i="4"/>
  <c r="V128" i="4"/>
  <c r="C128" i="4"/>
  <c r="A128" i="4" s="1"/>
  <c r="Y127" i="4"/>
  <c r="V127" i="4"/>
  <c r="C127" i="4"/>
  <c r="A127" i="4" s="1"/>
  <c r="Y126" i="4"/>
  <c r="V126" i="4"/>
  <c r="C126" i="4"/>
  <c r="Y125" i="4"/>
  <c r="V125" i="4"/>
  <c r="C125" i="4"/>
  <c r="A125" i="4" s="1"/>
  <c r="Y124" i="4"/>
  <c r="V124" i="4"/>
  <c r="C124" i="4"/>
  <c r="Y123" i="4"/>
  <c r="V123" i="4"/>
  <c r="C123" i="4"/>
  <c r="A123" i="4" s="1"/>
  <c r="Y122" i="4"/>
  <c r="V122" i="4"/>
  <c r="C122" i="4"/>
  <c r="Y121" i="4"/>
  <c r="V121" i="4"/>
  <c r="C121" i="4"/>
  <c r="Y120" i="4"/>
  <c r="V120" i="4"/>
  <c r="C120" i="4"/>
  <c r="Y119" i="4"/>
  <c r="V119" i="4"/>
  <c r="C119" i="4"/>
  <c r="A119" i="4" s="1"/>
  <c r="Y118" i="4"/>
  <c r="V118" i="4"/>
  <c r="C118" i="4"/>
  <c r="A118" i="4" s="1"/>
  <c r="Y117" i="4"/>
  <c r="V117" i="4"/>
  <c r="C117" i="4"/>
  <c r="Y116" i="4"/>
  <c r="V116" i="4"/>
  <c r="C116" i="4"/>
  <c r="Y115" i="4"/>
  <c r="V115" i="4"/>
  <c r="C115" i="4"/>
  <c r="Y114" i="4"/>
  <c r="V114" i="4"/>
  <c r="C114" i="4"/>
  <c r="Y113" i="4"/>
  <c r="V113" i="4"/>
  <c r="C113" i="4"/>
  <c r="Y112" i="4"/>
  <c r="V112" i="4"/>
  <c r="C112" i="4"/>
  <c r="Y111" i="4"/>
  <c r="V111" i="4"/>
  <c r="C111" i="4"/>
  <c r="Y110" i="4"/>
  <c r="V110" i="4"/>
  <c r="C110" i="4"/>
  <c r="A110" i="4" s="1"/>
  <c r="Y109" i="4"/>
  <c r="V109" i="4"/>
  <c r="C109" i="4"/>
  <c r="Y108" i="4"/>
  <c r="V108" i="4"/>
  <c r="C108" i="4"/>
  <c r="A108" i="4" s="1"/>
  <c r="Y107" i="4"/>
  <c r="V107" i="4"/>
  <c r="C107" i="4"/>
  <c r="A107" i="4" s="1"/>
  <c r="Y106" i="4"/>
  <c r="V106" i="4"/>
  <c r="C106" i="4"/>
  <c r="Y105" i="4"/>
  <c r="V105" i="4"/>
  <c r="C105" i="4"/>
  <c r="A105" i="4" s="1"/>
  <c r="Y104" i="4"/>
  <c r="V104" i="4"/>
  <c r="C104" i="4"/>
  <c r="Y103" i="4"/>
  <c r="V103" i="4"/>
  <c r="C103" i="4"/>
  <c r="A103" i="4" s="1"/>
  <c r="Y102" i="4"/>
  <c r="V102" i="4"/>
  <c r="C102" i="4"/>
  <c r="Y101" i="4"/>
  <c r="V101" i="4"/>
  <c r="C101" i="4"/>
  <c r="A101" i="4" s="1"/>
  <c r="Y100" i="4"/>
  <c r="V100" i="4"/>
  <c r="C100" i="4"/>
  <c r="A100" i="4" s="1"/>
  <c r="Y99" i="4"/>
  <c r="V99" i="4"/>
  <c r="C99" i="4"/>
  <c r="Y98" i="4"/>
  <c r="V98" i="4"/>
  <c r="C98" i="4"/>
  <c r="A98" i="4" s="1"/>
  <c r="Y97" i="4"/>
  <c r="V97" i="4"/>
  <c r="C97" i="4"/>
  <c r="Y96" i="4"/>
  <c r="V96" i="4"/>
  <c r="C96" i="4"/>
  <c r="A96" i="4" s="1"/>
  <c r="Y95" i="4"/>
  <c r="V95" i="4"/>
  <c r="C95" i="4"/>
  <c r="Y94" i="4"/>
  <c r="V94" i="4"/>
  <c r="C94" i="4"/>
  <c r="Y93" i="4"/>
  <c r="V93" i="4"/>
  <c r="C93" i="4"/>
  <c r="A93" i="4" s="1"/>
  <c r="Y92" i="4"/>
  <c r="V92" i="4"/>
  <c r="C92" i="4"/>
  <c r="Y91" i="4"/>
  <c r="V91" i="4"/>
  <c r="C91" i="4"/>
  <c r="A91" i="4" s="1"/>
  <c r="Y90" i="4"/>
  <c r="V90" i="4"/>
  <c r="C90" i="4"/>
  <c r="Y89" i="4"/>
  <c r="V89" i="4"/>
  <c r="C89" i="4"/>
  <c r="A89" i="4" s="1"/>
  <c r="Y88" i="4"/>
  <c r="V88" i="4"/>
  <c r="C88" i="4"/>
  <c r="Y87" i="4"/>
  <c r="V87" i="4"/>
  <c r="C87" i="4"/>
  <c r="A87" i="4" s="1"/>
  <c r="Y86" i="4"/>
  <c r="V86" i="4"/>
  <c r="C86" i="4"/>
  <c r="Y85" i="4"/>
  <c r="V85" i="4"/>
  <c r="C85" i="4"/>
  <c r="A85" i="4" s="1"/>
  <c r="Y84" i="4"/>
  <c r="V84" i="4"/>
  <c r="C84" i="4"/>
  <c r="Y83" i="4"/>
  <c r="V83" i="4"/>
  <c r="C83" i="4"/>
  <c r="Y82" i="4"/>
  <c r="V82" i="4"/>
  <c r="C82" i="4"/>
  <c r="Y81" i="4"/>
  <c r="V81" i="4"/>
  <c r="C81" i="4"/>
  <c r="Y80" i="4"/>
  <c r="V80" i="4"/>
  <c r="C80" i="4"/>
  <c r="A168" i="4" l="1"/>
  <c r="U153" i="4"/>
  <c r="U137" i="4"/>
  <c r="U110" i="4"/>
  <c r="U198" i="4"/>
  <c r="A80" i="4"/>
  <c r="A82" i="4"/>
  <c r="A84" i="4"/>
  <c r="A92" i="4"/>
  <c r="A109" i="4"/>
  <c r="A144" i="4"/>
  <c r="A146" i="4"/>
  <c r="A148" i="4"/>
  <c r="A150" i="4"/>
  <c r="A160" i="4"/>
  <c r="A162" i="4"/>
  <c r="A164" i="4"/>
  <c r="A166" i="4"/>
  <c r="A94" i="4"/>
  <c r="A121" i="4"/>
  <c r="U166" i="4"/>
  <c r="U182" i="4"/>
  <c r="A192" i="4"/>
  <c r="A194" i="4"/>
  <c r="A196" i="4"/>
  <c r="A198" i="4"/>
  <c r="U94" i="4"/>
  <c r="U121" i="4"/>
  <c r="U169" i="4"/>
  <c r="A185" i="4"/>
  <c r="A187" i="4"/>
  <c r="A189" i="4"/>
  <c r="A191" i="4"/>
  <c r="A120" i="4"/>
  <c r="A184" i="4"/>
  <c r="A136" i="4"/>
  <c r="A88" i="4"/>
  <c r="A95" i="4"/>
  <c r="A97" i="4"/>
  <c r="A99" i="4"/>
  <c r="A81" i="4"/>
  <c r="A83" i="4"/>
  <c r="A86" i="4"/>
  <c r="A90" i="4"/>
  <c r="A102" i="4"/>
  <c r="A104" i="4"/>
  <c r="A106" i="4"/>
  <c r="A111" i="4"/>
  <c r="A117" i="4"/>
  <c r="A122" i="4"/>
  <c r="A124" i="4"/>
  <c r="A126" i="4"/>
  <c r="A129" i="4"/>
  <c r="A131" i="4"/>
  <c r="A133" i="4"/>
  <c r="A138" i="4"/>
  <c r="A140" i="4"/>
  <c r="A142" i="4"/>
  <c r="A145" i="4"/>
  <c r="A147" i="4"/>
  <c r="A149" i="4"/>
  <c r="A154" i="4"/>
  <c r="A156" i="4"/>
  <c r="A158" i="4"/>
  <c r="A161" i="4"/>
  <c r="A163" i="4"/>
  <c r="A165" i="4"/>
  <c r="A170" i="4"/>
  <c r="A172" i="4"/>
  <c r="A174" i="4"/>
  <c r="A177" i="4"/>
  <c r="A179" i="4"/>
  <c r="A181" i="4"/>
  <c r="A186" i="4"/>
  <c r="A188" i="4"/>
  <c r="A190" i="4"/>
  <c r="A193" i="4"/>
  <c r="A195" i="4"/>
  <c r="A197" i="4"/>
  <c r="U86" i="4"/>
  <c r="U161" i="4"/>
  <c r="U174" i="4"/>
  <c r="U190" i="4"/>
  <c r="U102" i="4"/>
  <c r="U129" i="4"/>
  <c r="U145" i="4"/>
  <c r="U177" i="4"/>
  <c r="A112" i="4"/>
  <c r="A114" i="4"/>
  <c r="A116" i="4"/>
  <c r="U90" i="4"/>
  <c r="U98" i="4"/>
  <c r="U117" i="4"/>
  <c r="U133" i="4"/>
  <c r="U149" i="4"/>
  <c r="U165" i="4"/>
  <c r="U170" i="4"/>
  <c r="U173" i="4"/>
  <c r="U178" i="4"/>
  <c r="U186" i="4"/>
  <c r="U194" i="4"/>
  <c r="U82" i="4"/>
  <c r="U106" i="4"/>
  <c r="U125" i="4"/>
  <c r="U141" i="4"/>
  <c r="U157" i="4"/>
  <c r="A113" i="4"/>
  <c r="A115" i="4"/>
  <c r="U181" i="4"/>
  <c r="U185" i="4"/>
  <c r="U189" i="4"/>
  <c r="U193" i="4"/>
  <c r="U112" i="4"/>
  <c r="U114" i="4"/>
  <c r="U118" i="4"/>
  <c r="U122" i="4"/>
  <c r="U126" i="4"/>
  <c r="U130" i="4"/>
  <c r="U134" i="4"/>
  <c r="U138" i="4"/>
  <c r="U142" i="4"/>
  <c r="U146" i="4"/>
  <c r="U150" i="4"/>
  <c r="U154" i="4"/>
  <c r="U158" i="4"/>
  <c r="U162" i="4"/>
  <c r="U113" i="4"/>
  <c r="U115" i="4"/>
  <c r="U197" i="4"/>
  <c r="U83" i="4"/>
  <c r="U87" i="4"/>
  <c r="U91" i="4"/>
  <c r="U95" i="4"/>
  <c r="U99" i="4"/>
  <c r="U103" i="4"/>
  <c r="U107" i="4"/>
  <c r="U111" i="4"/>
  <c r="U81" i="4"/>
  <c r="U85" i="4"/>
  <c r="U89" i="4"/>
  <c r="U93" i="4"/>
  <c r="U97" i="4"/>
  <c r="U101" i="4"/>
  <c r="U105" i="4"/>
  <c r="U109" i="4"/>
  <c r="U116" i="4"/>
  <c r="U120" i="4"/>
  <c r="U124" i="4"/>
  <c r="U128" i="4"/>
  <c r="U132" i="4"/>
  <c r="U136" i="4"/>
  <c r="U140" i="4"/>
  <c r="U144" i="4"/>
  <c r="U148" i="4"/>
  <c r="U152" i="4"/>
  <c r="U156" i="4"/>
  <c r="U160" i="4"/>
  <c r="U164" i="4"/>
  <c r="U168" i="4"/>
  <c r="U172" i="4"/>
  <c r="U176" i="4"/>
  <c r="U180" i="4"/>
  <c r="U184" i="4"/>
  <c r="U188" i="4"/>
  <c r="U192" i="4"/>
  <c r="U196" i="4"/>
  <c r="U200" i="4"/>
  <c r="U80" i="4"/>
  <c r="U84" i="4"/>
  <c r="U88" i="4"/>
  <c r="U92" i="4"/>
  <c r="U96" i="4"/>
  <c r="U100" i="4"/>
  <c r="U104" i="4"/>
  <c r="U108" i="4"/>
  <c r="U119" i="4"/>
  <c r="U123" i="4"/>
  <c r="U127" i="4"/>
  <c r="U131" i="4"/>
  <c r="U135" i="4"/>
  <c r="U139" i="4"/>
  <c r="U143" i="4"/>
  <c r="U147" i="4"/>
  <c r="U151" i="4"/>
  <c r="U155" i="4"/>
  <c r="U159" i="4"/>
  <c r="U163" i="4"/>
  <c r="U167" i="4"/>
  <c r="U171" i="4"/>
  <c r="U175" i="4"/>
  <c r="U179" i="4"/>
  <c r="U183" i="4"/>
  <c r="U187" i="4"/>
  <c r="U191" i="4"/>
  <c r="U195" i="4"/>
  <c r="U199" i="4"/>
  <c r="Y79" i="4"/>
  <c r="V79" i="4"/>
  <c r="C79" i="4"/>
  <c r="Y78" i="4"/>
  <c r="V78" i="4"/>
  <c r="C78" i="4"/>
  <c r="Y73" i="4"/>
  <c r="V73" i="4"/>
  <c r="C73" i="4"/>
  <c r="Y72" i="4"/>
  <c r="V72" i="4"/>
  <c r="C72" i="4"/>
  <c r="Y71" i="4"/>
  <c r="V71" i="4"/>
  <c r="C71" i="4"/>
  <c r="Y70" i="4"/>
  <c r="V70" i="4"/>
  <c r="C70" i="4"/>
  <c r="Y201" i="4"/>
  <c r="V201" i="4"/>
  <c r="C201" i="4"/>
  <c r="Y77" i="4"/>
  <c r="V77" i="4"/>
  <c r="C77" i="4"/>
  <c r="Y76" i="4"/>
  <c r="V76" i="4"/>
  <c r="C76" i="4"/>
  <c r="Y75" i="4"/>
  <c r="V75" i="4"/>
  <c r="C75" i="4"/>
  <c r="Y74" i="4"/>
  <c r="V74" i="4"/>
  <c r="C74" i="4"/>
  <c r="Y69" i="4"/>
  <c r="V69" i="4"/>
  <c r="C69" i="4"/>
  <c r="Y68" i="4"/>
  <c r="V68" i="4"/>
  <c r="C68" i="4"/>
  <c r="Y67" i="4"/>
  <c r="V67" i="4"/>
  <c r="C67" i="4"/>
  <c r="Y66" i="4"/>
  <c r="V66" i="4"/>
  <c r="C66" i="4"/>
  <c r="Y65" i="4"/>
  <c r="V65" i="4"/>
  <c r="C65" i="4"/>
  <c r="Y64" i="4"/>
  <c r="V64" i="4"/>
  <c r="C64" i="4"/>
  <c r="Y63" i="4"/>
  <c r="V63" i="4"/>
  <c r="C63" i="4"/>
  <c r="Y62" i="4"/>
  <c r="V62" i="4"/>
  <c r="C62" i="4"/>
  <c r="Y61" i="4"/>
  <c r="V61" i="4"/>
  <c r="C61" i="4"/>
  <c r="Y60" i="4"/>
  <c r="V60" i="4"/>
  <c r="C60" i="4"/>
  <c r="Y59" i="4"/>
  <c r="V59" i="4"/>
  <c r="C59" i="4"/>
  <c r="Y58" i="4"/>
  <c r="V58" i="4"/>
  <c r="C58" i="4"/>
  <c r="Y57" i="4"/>
  <c r="V57" i="4"/>
  <c r="C57" i="4"/>
  <c r="Y56" i="4"/>
  <c r="V56" i="4"/>
  <c r="C56" i="4"/>
  <c r="Y55" i="4"/>
  <c r="V55" i="4"/>
  <c r="C55" i="4"/>
  <c r="Y54" i="4"/>
  <c r="V54" i="4"/>
  <c r="C54" i="4"/>
  <c r="Y53" i="4"/>
  <c r="V53" i="4"/>
  <c r="C53" i="4"/>
  <c r="Y52" i="4"/>
  <c r="V52" i="4"/>
  <c r="C52" i="4"/>
  <c r="Y51" i="4"/>
  <c r="V51" i="4"/>
  <c r="C51" i="4"/>
  <c r="Y50" i="4"/>
  <c r="V50" i="4"/>
  <c r="C50" i="4"/>
  <c r="Y49" i="4"/>
  <c r="V49" i="4"/>
  <c r="C49" i="4"/>
  <c r="Y48" i="4"/>
  <c r="V48" i="4"/>
  <c r="C48" i="4"/>
  <c r="Y47" i="4"/>
  <c r="V47" i="4"/>
  <c r="C47" i="4"/>
  <c r="Y46" i="4"/>
  <c r="V46" i="4"/>
  <c r="C46" i="4"/>
  <c r="Y45" i="4"/>
  <c r="V45" i="4"/>
  <c r="C45" i="4"/>
  <c r="Y44" i="4"/>
  <c r="V44" i="4"/>
  <c r="C44" i="4"/>
  <c r="Y43" i="4"/>
  <c r="V43" i="4"/>
  <c r="C43" i="4"/>
  <c r="Y42" i="4"/>
  <c r="V42" i="4"/>
  <c r="C42" i="4"/>
  <c r="Y41" i="4"/>
  <c r="V41" i="4"/>
  <c r="C41" i="4"/>
  <c r="Y40" i="4"/>
  <c r="V40" i="4"/>
  <c r="C40" i="4"/>
  <c r="Y39" i="4"/>
  <c r="V39" i="4"/>
  <c r="C39" i="4"/>
  <c r="Y38" i="4"/>
  <c r="V38" i="4"/>
  <c r="C38" i="4"/>
  <c r="Y37" i="4"/>
  <c r="V37" i="4"/>
  <c r="C37" i="4"/>
  <c r="Y36" i="4"/>
  <c r="V36" i="4"/>
  <c r="C36" i="4"/>
  <c r="Y35" i="4"/>
  <c r="V35" i="4"/>
  <c r="C35" i="4"/>
  <c r="Y34" i="4"/>
  <c r="V34" i="4"/>
  <c r="C34" i="4"/>
  <c r="Y33" i="4"/>
  <c r="V33" i="4"/>
  <c r="C33" i="4"/>
  <c r="Y32" i="4"/>
  <c r="V32" i="4"/>
  <c r="C32" i="4"/>
  <c r="Y31" i="4"/>
  <c r="V31" i="4"/>
  <c r="C31" i="4"/>
  <c r="Y30" i="4"/>
  <c r="V30" i="4"/>
  <c r="C30" i="4"/>
  <c r="Y29" i="4"/>
  <c r="V29" i="4"/>
  <c r="C29" i="4"/>
  <c r="Y28" i="4"/>
  <c r="V28" i="4"/>
  <c r="C28" i="4"/>
  <c r="Y27" i="4"/>
  <c r="V27" i="4"/>
  <c r="C27" i="4"/>
  <c r="Y26" i="4"/>
  <c r="V26" i="4"/>
  <c r="C26" i="4"/>
  <c r="Y25" i="4"/>
  <c r="V25" i="4"/>
  <c r="C25" i="4"/>
  <c r="A70" i="4" l="1"/>
  <c r="A78" i="4"/>
  <c r="A79" i="4"/>
  <c r="U79" i="4"/>
  <c r="U77" i="4"/>
  <c r="U201" i="4"/>
  <c r="U40" i="4"/>
  <c r="U50" i="4"/>
  <c r="U58" i="4"/>
  <c r="U66" i="4"/>
  <c r="U75" i="4"/>
  <c r="U26" i="4"/>
  <c r="A40" i="4"/>
  <c r="U64" i="4"/>
  <c r="A65" i="4"/>
  <c r="A66" i="4"/>
  <c r="A72" i="4"/>
  <c r="A73" i="4"/>
  <c r="U73" i="4"/>
  <c r="U39" i="4"/>
  <c r="U38" i="4"/>
  <c r="A25" i="4"/>
  <c r="A26" i="4"/>
  <c r="U27" i="4"/>
  <c r="U45" i="4"/>
  <c r="U46" i="4"/>
  <c r="A47" i="4"/>
  <c r="A48" i="4"/>
  <c r="A49" i="4"/>
  <c r="A50" i="4"/>
  <c r="U69" i="4"/>
  <c r="U74" i="4"/>
  <c r="A75" i="4"/>
  <c r="A71" i="4"/>
  <c r="U71" i="4"/>
  <c r="U78" i="4"/>
  <c r="U28" i="4"/>
  <c r="U29" i="4"/>
  <c r="U37" i="4"/>
  <c r="A38" i="4"/>
  <c r="U42" i="4"/>
  <c r="A43" i="4"/>
  <c r="A44" i="4"/>
  <c r="A45" i="4"/>
  <c r="U52" i="4"/>
  <c r="A53" i="4"/>
  <c r="A54" i="4"/>
  <c r="A55" i="4"/>
  <c r="A56" i="4"/>
  <c r="A57" i="4"/>
  <c r="A58" i="4"/>
  <c r="U67" i="4"/>
  <c r="A68" i="4"/>
  <c r="A69" i="4"/>
  <c r="U76" i="4"/>
  <c r="A77" i="4"/>
  <c r="U70" i="4"/>
  <c r="U72" i="4"/>
  <c r="U30" i="4"/>
  <c r="U31" i="4"/>
  <c r="U32" i="4"/>
  <c r="U33" i="4"/>
  <c r="U34" i="4"/>
  <c r="U35" i="4"/>
  <c r="U36" i="4"/>
  <c r="U41" i="4"/>
  <c r="U51" i="4"/>
  <c r="U59" i="4"/>
  <c r="U60" i="4"/>
  <c r="U61" i="4"/>
  <c r="U62" i="4"/>
  <c r="U63" i="4"/>
  <c r="U25" i="4"/>
  <c r="A27" i="4"/>
  <c r="A28" i="4"/>
  <c r="A29" i="4"/>
  <c r="A30" i="4"/>
  <c r="A31" i="4"/>
  <c r="A32" i="4"/>
  <c r="A33" i="4"/>
  <c r="A34" i="4"/>
  <c r="A35" i="4"/>
  <c r="A36" i="4"/>
  <c r="A37" i="4"/>
  <c r="A39" i="4"/>
  <c r="A41" i="4"/>
  <c r="A42" i="4"/>
  <c r="U43" i="4"/>
  <c r="U44" i="4"/>
  <c r="A46" i="4"/>
  <c r="U47" i="4"/>
  <c r="U48" i="4"/>
  <c r="U49" i="4"/>
  <c r="A51" i="4"/>
  <c r="A52" i="4"/>
  <c r="U53" i="4"/>
  <c r="U54" i="4"/>
  <c r="U55" i="4"/>
  <c r="U56" i="4"/>
  <c r="U57" i="4"/>
  <c r="A59" i="4"/>
  <c r="A60" i="4"/>
  <c r="A61" i="4"/>
  <c r="A62" i="4"/>
  <c r="A63" i="4"/>
  <c r="A64" i="4"/>
  <c r="U65" i="4"/>
  <c r="A67" i="4"/>
  <c r="U68" i="4"/>
  <c r="A74" i="4"/>
  <c r="A76" i="4"/>
  <c r="A201" i="4"/>
  <c r="R4" i="1" l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Y202" i="4" l="1"/>
  <c r="Y9" i="4"/>
  <c r="Y10" i="4" l="1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02" i="4"/>
  <c r="V9" i="4"/>
  <c r="H9" i="4"/>
  <c r="D4" i="4" l="1"/>
  <c r="U9" i="4"/>
  <c r="U13" i="4"/>
  <c r="U12" i="4"/>
  <c r="U11" i="4"/>
  <c r="U10" i="4"/>
  <c r="U15" i="4"/>
  <c r="U202" i="4"/>
  <c r="U24" i="4"/>
  <c r="U22" i="4"/>
  <c r="U20" i="4"/>
  <c r="U18" i="4"/>
  <c r="U16" i="4"/>
  <c r="U14" i="4"/>
  <c r="U23" i="4"/>
  <c r="U21" i="4"/>
  <c r="U19" i="4"/>
  <c r="U17" i="4"/>
  <c r="C23" i="4"/>
  <c r="C24" i="4"/>
  <c r="C22" i="4"/>
  <c r="C10" i="4"/>
  <c r="C11" i="4"/>
  <c r="C12" i="4"/>
  <c r="C13" i="4"/>
  <c r="C14" i="4"/>
  <c r="C15" i="4"/>
  <c r="C16" i="4"/>
  <c r="C17" i="4"/>
  <c r="C18" i="4"/>
  <c r="C19" i="4"/>
  <c r="C20" i="4"/>
  <c r="C21" i="4"/>
  <c r="C202" i="4"/>
  <c r="C9" i="4"/>
  <c r="A15" i="4" l="1"/>
  <c r="A202" i="4"/>
  <c r="A21" i="4"/>
  <c r="A19" i="4"/>
  <c r="A13" i="4"/>
  <c r="A11" i="4"/>
  <c r="A20" i="4"/>
  <c r="A18" i="4"/>
  <c r="A16" i="4"/>
  <c r="A14" i="4"/>
  <c r="A22" i="4"/>
  <c r="A24" i="4"/>
  <c r="A23" i="4"/>
  <c r="A9" i="4"/>
  <c r="A12" i="4"/>
  <c r="A10" i="4"/>
  <c r="A17" i="4"/>
</calcChain>
</file>

<file path=xl/comments1.xml><?xml version="1.0" encoding="utf-8"?>
<comments xmlns="http://schemas.openxmlformats.org/spreadsheetml/2006/main">
  <authors>
    <author>Ayesha</author>
    <author>Joanna Baber</author>
  </authors>
  <commentList>
    <comment ref="S4" authorId="0">
      <text>
        <r>
          <rPr>
            <sz val="9"/>
            <color indexed="81"/>
            <rFont val="Tahoma"/>
            <family val="2"/>
          </rPr>
          <t xml:space="preserve">Enter total EFTS sought by your organisation (across all qualifications)
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Select a qualification code from drop down list.
See Appendix Two of the Request for Funding Applications document for details on the qualifications available.
If you believe a qualification is missing, please email CompetitiveSAC16@tec.govt.nz by Friday 20 May 2016.
</t>
        </r>
      </text>
    </comment>
    <comment ref="I7" authorId="1">
      <text>
        <r>
          <rPr>
            <sz val="9"/>
            <color indexed="81"/>
            <rFont val="Tahoma"/>
            <family val="2"/>
          </rPr>
          <t xml:space="preserve">Indicate whether your TEO will be delivering this qualification for the first time in 2017 and require NZQA approval
</t>
        </r>
      </text>
    </comment>
    <comment ref="J7" authorId="1">
      <text>
        <r>
          <rPr>
            <sz val="9"/>
            <color indexed="81"/>
            <rFont val="Tahoma"/>
            <family val="2"/>
          </rPr>
          <t>For NZ quals only, indicate the local or national qualification that the NZ qual replaced on the NZQA, where your TEO has delivered that qualification previously.</t>
        </r>
      </text>
    </comment>
    <comment ref="K7" authorId="0">
      <text>
        <r>
          <rPr>
            <sz val="9"/>
            <color indexed="81"/>
            <rFont val="Tahoma"/>
            <family val="2"/>
          </rPr>
          <t>Select the type of provision from the drop down li</t>
        </r>
        <r>
          <rPr>
            <sz val="9"/>
            <color theme="1"/>
            <rFont val="Tahoma"/>
            <family val="2"/>
          </rPr>
          <t>st. If your provision is not one of the 4 types listed, please select Other non-trades.</t>
        </r>
      </text>
    </comment>
    <comment ref="L7" authorId="1">
      <text>
        <r>
          <rPr>
            <sz val="9"/>
            <color indexed="81"/>
            <rFont val="Tahoma"/>
            <family val="2"/>
          </rPr>
          <t>Indicate whether the qualification is to be delivered in a prison or correctional facility managed by Corrections</t>
        </r>
      </text>
    </comment>
    <comment ref="M7" authorId="1">
      <text>
        <r>
          <rPr>
            <sz val="9"/>
            <color indexed="81"/>
            <rFont val="Tahoma"/>
            <family val="2"/>
          </rPr>
          <t>Indicate whether you are proposing extramural delivery</t>
        </r>
      </text>
    </comment>
    <comment ref="N7" authorId="0">
      <text>
        <r>
          <rPr>
            <sz val="9"/>
            <color indexed="81"/>
            <rFont val="Tahoma"/>
            <family val="2"/>
          </rPr>
          <t>Select the delivery site from the drop down list. The drop down list will only be available once you have selected your EDUMIS number</t>
        </r>
      </text>
    </comment>
    <comment ref="O7" authorId="0">
      <text>
        <r>
          <rPr>
            <sz val="9"/>
            <color indexed="81"/>
            <rFont val="Tahoma"/>
            <family val="2"/>
          </rPr>
          <t>Select the Territorial Local Authority (TLA) from the drop down list</t>
        </r>
      </text>
    </comment>
    <comment ref="P7" authorId="0">
      <text>
        <r>
          <rPr>
            <sz val="9"/>
            <color indexed="81"/>
            <rFont val="Tahoma"/>
            <family val="2"/>
          </rPr>
          <t>Select the region from the drop down list</t>
        </r>
      </text>
    </comment>
    <comment ref="Q7" authorId="1">
      <text>
        <r>
          <rPr>
            <sz val="9"/>
            <color indexed="81"/>
            <rFont val="Tahoma"/>
            <family val="2"/>
          </rPr>
          <t>If you are proposing to deliver at a new delivery site, please specify the town. If you have selected "Prisoner Education" for the type of provision, specify the prison or correctional facility.</t>
        </r>
      </text>
    </comment>
    <comment ref="R7" authorId="0">
      <text>
        <r>
          <rPr>
            <sz val="9"/>
            <color indexed="81"/>
            <rFont val="Tahoma"/>
            <family val="2"/>
          </rPr>
          <t>State the minimum number of EFTS you are able to viably deliver for each qualification per year</t>
        </r>
      </text>
    </comment>
    <comment ref="S7" authorId="0">
      <text>
        <r>
          <rPr>
            <sz val="9"/>
            <color indexed="81"/>
            <rFont val="Tahoma"/>
            <family val="2"/>
          </rPr>
          <t>State the number of EFTS you propose to deliver for each qualification per year (i.e. in each of 2015 and 2016)</t>
        </r>
      </text>
    </comment>
    <comment ref="T7" authorId="0">
      <text>
        <r>
          <rPr>
            <sz val="9"/>
            <color indexed="81"/>
            <rFont val="Tahoma"/>
            <family val="2"/>
          </rPr>
          <t xml:space="preserve">Enter the price per EFTS in whole dollars only (GST exclusive). 
You must not enter a different Price per EFTS for the same qualification (e.g. where the same qualification is listed for different delivery sites). </t>
        </r>
        <r>
          <rPr>
            <u/>
            <sz val="9"/>
            <color indexed="81"/>
            <rFont val="Tahoma"/>
            <family val="2"/>
          </rPr>
          <t>The only exception to this is for Prisoner Education.</t>
        </r>
      </text>
    </comment>
    <comment ref="U7" authorId="0">
      <text>
        <r>
          <rPr>
            <sz val="9"/>
            <color indexed="81"/>
            <rFont val="Tahoma"/>
            <family val="2"/>
          </rPr>
          <t>Review and correct the record with errors</t>
        </r>
      </text>
    </comment>
  </commentList>
</comments>
</file>

<file path=xl/sharedStrings.xml><?xml version="1.0" encoding="utf-8"?>
<sst xmlns="http://schemas.openxmlformats.org/spreadsheetml/2006/main" count="6792" uniqueCount="1961">
  <si>
    <t>Wellington</t>
  </si>
  <si>
    <t>Northland</t>
  </si>
  <si>
    <t>Auckland</t>
  </si>
  <si>
    <t>Waikato</t>
  </si>
  <si>
    <t>Taranaki</t>
  </si>
  <si>
    <t>Hawke's Bay</t>
  </si>
  <si>
    <t>West Coast</t>
  </si>
  <si>
    <t>Canterbury</t>
  </si>
  <si>
    <t>Otago</t>
  </si>
  <si>
    <t>Southland</t>
  </si>
  <si>
    <t>Marlborough</t>
  </si>
  <si>
    <t>Bay of Plenty</t>
  </si>
  <si>
    <t>Qualification Code</t>
  </si>
  <si>
    <t>Qualification Title</t>
  </si>
  <si>
    <t>AI2016</t>
  </si>
  <si>
    <t>AI2017</t>
  </si>
  <si>
    <t>AI2021</t>
  </si>
  <si>
    <t>AI2034</t>
  </si>
  <si>
    <t>AI2037</t>
  </si>
  <si>
    <t>Kaupapa Hihiri Ngakau: Certificate in Sports, Fitness and Health (Introduction)</t>
  </si>
  <si>
    <t>AI2042</t>
  </si>
  <si>
    <t>AI2044</t>
  </si>
  <si>
    <t>AI2050</t>
  </si>
  <si>
    <t>AI2058</t>
  </si>
  <si>
    <t>AI2063</t>
  </si>
  <si>
    <t>AO3085</t>
  </si>
  <si>
    <t>AO3090</t>
  </si>
  <si>
    <t>AO3198</t>
  </si>
  <si>
    <t>AO3218</t>
  </si>
  <si>
    <t>AO3227</t>
  </si>
  <si>
    <t>AO3230</t>
  </si>
  <si>
    <t>AO3233</t>
  </si>
  <si>
    <t>AO3234</t>
  </si>
  <si>
    <t>AO3240</t>
  </si>
  <si>
    <t>AO3264</t>
  </si>
  <si>
    <t>AO3275</t>
  </si>
  <si>
    <t>AW1222</t>
  </si>
  <si>
    <t>BP3196</t>
  </si>
  <si>
    <t>BP3412</t>
  </si>
  <si>
    <t>BP3414</t>
  </si>
  <si>
    <t>BP3442</t>
  </si>
  <si>
    <t>BP3456</t>
  </si>
  <si>
    <t>BP3491</t>
  </si>
  <si>
    <t>CA2118</t>
  </si>
  <si>
    <t>CA2194</t>
  </si>
  <si>
    <t>CA2200</t>
  </si>
  <si>
    <t>CA2365</t>
  </si>
  <si>
    <t>CA2382</t>
  </si>
  <si>
    <t>CH3851</t>
  </si>
  <si>
    <t>CH3852</t>
  </si>
  <si>
    <t>CH3879</t>
  </si>
  <si>
    <t>CH3896</t>
  </si>
  <si>
    <t>CH3920</t>
  </si>
  <si>
    <t>CH3930</t>
  </si>
  <si>
    <t>Certificate in Pre Trade Painting and Decorating</t>
  </si>
  <si>
    <t>CH3983</t>
  </si>
  <si>
    <t>CH4015</t>
  </si>
  <si>
    <t>CH4021</t>
  </si>
  <si>
    <t>HB3853</t>
  </si>
  <si>
    <t>HB3860</t>
  </si>
  <si>
    <t>HB3946</t>
  </si>
  <si>
    <t>HB3953</t>
  </si>
  <si>
    <t>HB4003</t>
  </si>
  <si>
    <t>HB4019</t>
  </si>
  <si>
    <t>HV3822</t>
  </si>
  <si>
    <t>HV4177</t>
  </si>
  <si>
    <t>HV4342</t>
  </si>
  <si>
    <t>HV4451</t>
  </si>
  <si>
    <t>HV4459</t>
  </si>
  <si>
    <t>HV4470</t>
  </si>
  <si>
    <t>HV4512</t>
  </si>
  <si>
    <t>MA3951</t>
  </si>
  <si>
    <t>MA4102</t>
  </si>
  <si>
    <t>Certificate in Fashion and Beauty</t>
  </si>
  <si>
    <t>MA4307</t>
  </si>
  <si>
    <t>MA4324</t>
  </si>
  <si>
    <t>MA4333</t>
  </si>
  <si>
    <t>MN0112</t>
  </si>
  <si>
    <t>MN0565</t>
  </si>
  <si>
    <t>MN4101</t>
  </si>
  <si>
    <t>MN4310</t>
  </si>
  <si>
    <t>MN4325</t>
  </si>
  <si>
    <t>MN4337</t>
  </si>
  <si>
    <t>MN4468</t>
  </si>
  <si>
    <t>MN4485</t>
  </si>
  <si>
    <t>MN4489</t>
  </si>
  <si>
    <t>MN4503</t>
  </si>
  <si>
    <t>MN4519</t>
  </si>
  <si>
    <t>NC0008</t>
  </si>
  <si>
    <t>NC0010</t>
  </si>
  <si>
    <t>NC0231</t>
  </si>
  <si>
    <t>NC0588</t>
  </si>
  <si>
    <t>NC0598</t>
  </si>
  <si>
    <t>NC0605</t>
  </si>
  <si>
    <t>NC0606</t>
  </si>
  <si>
    <t>NC0853</t>
  </si>
  <si>
    <t>NC0875</t>
  </si>
  <si>
    <t>NC0878</t>
  </si>
  <si>
    <t>NC0990</t>
  </si>
  <si>
    <t>NC0993</t>
  </si>
  <si>
    <t>NC1013</t>
  </si>
  <si>
    <t>NC1036</t>
  </si>
  <si>
    <t>NC1150</t>
  </si>
  <si>
    <t>NC1165</t>
  </si>
  <si>
    <t>NC1220</t>
  </si>
  <si>
    <t>NC1222</t>
  </si>
  <si>
    <t>NC1227</t>
  </si>
  <si>
    <t>NC1239</t>
  </si>
  <si>
    <t>NC1252</t>
  </si>
  <si>
    <t>NC1263</t>
  </si>
  <si>
    <t>NC1291</t>
  </si>
  <si>
    <t>NC1367</t>
  </si>
  <si>
    <t>NC1368</t>
  </si>
  <si>
    <t>NC1374</t>
  </si>
  <si>
    <t>NC1409</t>
  </si>
  <si>
    <t>NC1410</t>
  </si>
  <si>
    <t>NC1433</t>
  </si>
  <si>
    <t>NC1434</t>
  </si>
  <si>
    <t>NC1450</t>
  </si>
  <si>
    <t>NC1468</t>
  </si>
  <si>
    <t>NC1470</t>
  </si>
  <si>
    <t>NC1546</t>
  </si>
  <si>
    <t>NC1547</t>
  </si>
  <si>
    <t>NC1621</t>
  </si>
  <si>
    <t>NC1660</t>
  </si>
  <si>
    <t>NC1667</t>
  </si>
  <si>
    <t>NC1710</t>
  </si>
  <si>
    <t>NC5212</t>
  </si>
  <si>
    <t>NC5214</t>
  </si>
  <si>
    <t>NC5254</t>
  </si>
  <si>
    <t>NC5379</t>
  </si>
  <si>
    <t>NC5391</t>
  </si>
  <si>
    <t>NC5393</t>
  </si>
  <si>
    <t>NC5419</t>
  </si>
  <si>
    <t>NC5432</t>
  </si>
  <si>
    <t>NC5437</t>
  </si>
  <si>
    <t>NC5441</t>
  </si>
  <si>
    <t>NC5444</t>
  </si>
  <si>
    <t>NC5448</t>
  </si>
  <si>
    <t>NCEAP1</t>
  </si>
  <si>
    <t>NCEAP2</t>
  </si>
  <si>
    <t>NCEAP3</t>
  </si>
  <si>
    <t>NCEAP4</t>
  </si>
  <si>
    <t>NCEAP5</t>
  </si>
  <si>
    <t>NE4557</t>
  </si>
  <si>
    <t>NE4610</t>
  </si>
  <si>
    <t>NE4622</t>
  </si>
  <si>
    <t>NE4624</t>
  </si>
  <si>
    <t>NE4644</t>
  </si>
  <si>
    <t>NE4727</t>
  </si>
  <si>
    <t>NE4795</t>
  </si>
  <si>
    <t>NE4955</t>
  </si>
  <si>
    <t>NT4620</t>
  </si>
  <si>
    <t>NT4743</t>
  </si>
  <si>
    <t>NT4744</t>
  </si>
  <si>
    <t>NT4749</t>
  </si>
  <si>
    <t>NT4794</t>
  </si>
  <si>
    <t>NT4808</t>
  </si>
  <si>
    <t>NT4883</t>
  </si>
  <si>
    <t>NT4884</t>
  </si>
  <si>
    <t>OP1001</t>
  </si>
  <si>
    <t>OP1005</t>
  </si>
  <si>
    <t>OP2001</t>
  </si>
  <si>
    <t>OT5033</t>
  </si>
  <si>
    <t>OT5062</t>
  </si>
  <si>
    <t>OT5065</t>
  </si>
  <si>
    <t>OT5079</t>
  </si>
  <si>
    <t>OT5091</t>
  </si>
  <si>
    <t>PC1953</t>
  </si>
  <si>
    <t>PC4017</t>
  </si>
  <si>
    <t>PC6000</t>
  </si>
  <si>
    <t>NZIS Certificate in Sport and Recreation</t>
  </si>
  <si>
    <t>PR4623</t>
  </si>
  <si>
    <t>PR4665</t>
  </si>
  <si>
    <t>PR4684</t>
  </si>
  <si>
    <t>PR4686</t>
  </si>
  <si>
    <t>PR4728</t>
  </si>
  <si>
    <t>PR4901</t>
  </si>
  <si>
    <t>ST4949</t>
  </si>
  <si>
    <t>Certificate in Pre-Entry to Music and Sound Engineering</t>
  </si>
  <si>
    <t>ST5012</t>
  </si>
  <si>
    <t>ST5048</t>
  </si>
  <si>
    <t>ST5167</t>
  </si>
  <si>
    <t>ST5201</t>
  </si>
  <si>
    <t>ST5204</t>
  </si>
  <si>
    <t>ST5210</t>
  </si>
  <si>
    <t>ST5305</t>
  </si>
  <si>
    <t>ST5316</t>
  </si>
  <si>
    <t>TA4900</t>
  </si>
  <si>
    <t>TA4924</t>
  </si>
  <si>
    <t>TF0745</t>
  </si>
  <si>
    <t>TF0762</t>
  </si>
  <si>
    <t>TF0852</t>
  </si>
  <si>
    <t>TF0904</t>
  </si>
  <si>
    <t>TF0925</t>
  </si>
  <si>
    <t>TF0926</t>
  </si>
  <si>
    <t>TF0927</t>
  </si>
  <si>
    <t>TF0928</t>
  </si>
  <si>
    <t>TF0929</t>
  </si>
  <si>
    <t>TF0938</t>
  </si>
  <si>
    <t>TF0951</t>
  </si>
  <si>
    <t>TF908</t>
  </si>
  <si>
    <t>TK0822</t>
  </si>
  <si>
    <t>TK0901</t>
  </si>
  <si>
    <t>TK1002</t>
  </si>
  <si>
    <t>TK1008</t>
  </si>
  <si>
    <t>TK1011</t>
  </si>
  <si>
    <t>TK1203</t>
  </si>
  <si>
    <t>TK4925</t>
  </si>
  <si>
    <t>WA2196</t>
  </si>
  <si>
    <t>WC2859</t>
  </si>
  <si>
    <t>WC2890</t>
  </si>
  <si>
    <t>Certificate in Foundation Sound and Music</t>
  </si>
  <si>
    <t>WC2922</t>
  </si>
  <si>
    <t>Certificate in Hair, Beauty and Grooming</t>
  </si>
  <si>
    <t>WC2924</t>
  </si>
  <si>
    <t>WK2257</t>
  </si>
  <si>
    <t>WK2533</t>
  </si>
  <si>
    <t>WK2563</t>
  </si>
  <si>
    <t>WK2586</t>
  </si>
  <si>
    <t>WK2627</t>
  </si>
  <si>
    <t>WK2630</t>
  </si>
  <si>
    <t>WK2635</t>
  </si>
  <si>
    <t>WK2636</t>
  </si>
  <si>
    <t>WK2642</t>
  </si>
  <si>
    <t>WR2721</t>
  </si>
  <si>
    <t>WR2751</t>
  </si>
  <si>
    <t>WR2825</t>
  </si>
  <si>
    <t>WR2895</t>
  </si>
  <si>
    <t>WR2934</t>
  </si>
  <si>
    <t>Drop Down Lists</t>
  </si>
  <si>
    <t>Main Campus</t>
  </si>
  <si>
    <t>Dunedin</t>
  </si>
  <si>
    <t>Ashburton</t>
  </si>
  <si>
    <t>Windermere Campus</t>
  </si>
  <si>
    <t>Bongard Centre</t>
  </si>
  <si>
    <t>Edgecumbe Campus</t>
  </si>
  <si>
    <t>Waiariki Institute of Technology</t>
  </si>
  <si>
    <t>Eastern Institute of Technology</t>
  </si>
  <si>
    <t>Tairawhiti Polytechnic</t>
  </si>
  <si>
    <t>The Windsor</t>
  </si>
  <si>
    <t>Huria Marae</t>
  </si>
  <si>
    <t>Otawhiwhi Marae</t>
  </si>
  <si>
    <t>Tawhitinui Marae</t>
  </si>
  <si>
    <t>Hungahungatoroa Marae</t>
  </si>
  <si>
    <t>Ngati Hangarau Marae - Peterihema</t>
  </si>
  <si>
    <t>Tamapahore Marae</t>
  </si>
  <si>
    <t>Opureora Marae</t>
  </si>
  <si>
    <t>Rangiwaea Marae</t>
  </si>
  <si>
    <t>Te Wananga o Awanuiarangi</t>
  </si>
  <si>
    <t>Coastguard NZ</t>
  </si>
  <si>
    <t>Te Whetu o Te Rangi Marae</t>
  </si>
  <si>
    <t>On Line Delivery</t>
  </si>
  <si>
    <t>Paparoa Marae</t>
  </si>
  <si>
    <t>Maungatapu Marae</t>
  </si>
  <si>
    <t>Waikato Institute of Technology</t>
  </si>
  <si>
    <t>University of Waikato</t>
  </si>
  <si>
    <t>Merivale Community Centre</t>
  </si>
  <si>
    <t>Whetu Marae</t>
  </si>
  <si>
    <t>Poupoua Trust</t>
  </si>
  <si>
    <t>Road Transport Centre</t>
  </si>
  <si>
    <t>Tia Marae</t>
  </si>
  <si>
    <t>Te Rangihouhiri Marae</t>
  </si>
  <si>
    <t>Whakaue Marae</t>
  </si>
  <si>
    <t>Te Rereatukahia Marae</t>
  </si>
  <si>
    <t>National Technology Institute (NTEC)</t>
  </si>
  <si>
    <t>Christchurch</t>
  </si>
  <si>
    <t>Whangarei</t>
  </si>
  <si>
    <t>Otane</t>
  </si>
  <si>
    <t>Te Whatuiapiti Trust</t>
  </si>
  <si>
    <t>Te Ao Maramar Ohinemotu Marae</t>
  </si>
  <si>
    <t>Mount Eden</t>
  </si>
  <si>
    <t>Wintec</t>
  </si>
  <si>
    <t>D&amp;A Support Taupo Trust</t>
  </si>
  <si>
    <t>St Marks Alcohol and Drug Treatment Centre</t>
  </si>
  <si>
    <t>Rimutaka Prison</t>
  </si>
  <si>
    <t>Otaki</t>
  </si>
  <si>
    <t>Masterton</t>
  </si>
  <si>
    <t>City Campus</t>
  </si>
  <si>
    <t>UCOL @ Levin</t>
  </si>
  <si>
    <t>UCOL @ Wairarapa</t>
  </si>
  <si>
    <t>Wanganui UCOL</t>
  </si>
  <si>
    <t>Wanganui City College</t>
  </si>
  <si>
    <t>Motor Sport Centre</t>
  </si>
  <si>
    <t>Wanganui Prison</t>
  </si>
  <si>
    <t>Manawatu Prison</t>
  </si>
  <si>
    <t>Le Cordon Bleu New Zealand Institute</t>
  </si>
  <si>
    <t>UCOL Auckland Campus</t>
  </si>
  <si>
    <t>Trades Training School</t>
  </si>
  <si>
    <t>Bay of Islands - Kerikeri</t>
  </si>
  <si>
    <t>Rawene Campus</t>
  </si>
  <si>
    <t>Glenbervie</t>
  </si>
  <si>
    <t>Kaitaia Campus</t>
  </si>
  <si>
    <t>Kaikohe</t>
  </si>
  <si>
    <t>Mangonui</t>
  </si>
  <si>
    <t>Primary Industries Learning Centre</t>
  </si>
  <si>
    <t>Waiora Marae</t>
  </si>
  <si>
    <t>Ahipara</t>
  </si>
  <si>
    <t>Bay of Islands - Kawakawa</t>
  </si>
  <si>
    <t>Kawakawa</t>
  </si>
  <si>
    <t>ASB Leisure Centre</t>
  </si>
  <si>
    <t>Wellsford</t>
  </si>
  <si>
    <t>Mangawhai</t>
  </si>
  <si>
    <t>Warkworth</t>
  </si>
  <si>
    <t>Silverdale</t>
  </si>
  <si>
    <t>Downtown Learning Centre</t>
  </si>
  <si>
    <t>Future Trades Campus</t>
  </si>
  <si>
    <t>Northland Regional Corrections Facility</t>
  </si>
  <si>
    <t>Coatesville</t>
  </si>
  <si>
    <t>Kaitaia College</t>
  </si>
  <si>
    <t>LifeWay College; Life North Centre</t>
  </si>
  <si>
    <t>Hungry Creek Art School</t>
  </si>
  <si>
    <t>Old Library Whangarei</t>
  </si>
  <si>
    <t>Dargaville</t>
  </si>
  <si>
    <t>Porirua Campus</t>
  </si>
  <si>
    <t>Kapiti Campus</t>
  </si>
  <si>
    <t>Wellington Campus</t>
  </si>
  <si>
    <t>Auckland Campus</t>
  </si>
  <si>
    <t>Mohuia</t>
  </si>
  <si>
    <t>CH</t>
  </si>
  <si>
    <t>Christchurch Campus</t>
  </si>
  <si>
    <t>GG</t>
  </si>
  <si>
    <t>Gore Campus</t>
  </si>
  <si>
    <t>IN</t>
  </si>
  <si>
    <t>Main Campus- Invercargill</t>
  </si>
  <si>
    <t>QT</t>
  </si>
  <si>
    <t>Queenstown-Invercargill Campus</t>
  </si>
  <si>
    <t>Te Kuiti</t>
  </si>
  <si>
    <t>Thames</t>
  </si>
  <si>
    <t>Rotorua</t>
  </si>
  <si>
    <t>Tauranga</t>
  </si>
  <si>
    <t>Gisborne</t>
  </si>
  <si>
    <t>Waitomo</t>
  </si>
  <si>
    <t>Palmerston North</t>
  </si>
  <si>
    <t>Te Awamutu</t>
  </si>
  <si>
    <t>Matamata</t>
  </si>
  <si>
    <t>Otorohanga</t>
  </si>
  <si>
    <t>Hamilton</t>
  </si>
  <si>
    <t>Bay of Plenty District Health Board</t>
  </si>
  <si>
    <t>New Plymouth</t>
  </si>
  <si>
    <t>Invercargill</t>
  </si>
  <si>
    <t>Richmond</t>
  </si>
  <si>
    <t>Hawera</t>
  </si>
  <si>
    <t>Dannevirke</t>
  </si>
  <si>
    <t>Hastings</t>
  </si>
  <si>
    <t>Taupo</t>
  </si>
  <si>
    <t>Te Puke</t>
  </si>
  <si>
    <t>Whakatane</t>
  </si>
  <si>
    <t>Pukekohe</t>
  </si>
  <si>
    <t>Kumeu</t>
  </si>
  <si>
    <t>Future Skills - Manukau</t>
  </si>
  <si>
    <t>MA</t>
  </si>
  <si>
    <t>Manukau</t>
  </si>
  <si>
    <t>Timaru</t>
  </si>
  <si>
    <t>Glen Innes Campus</t>
  </si>
  <si>
    <t>Onehunga Campus</t>
  </si>
  <si>
    <t>Botany Campus</t>
  </si>
  <si>
    <t>Takapuna Campus</t>
  </si>
  <si>
    <t>Solomon Group Panmure</t>
  </si>
  <si>
    <t>Solomon Group Education &amp; Training Academy</t>
  </si>
  <si>
    <t>The Hairdressing College</t>
  </si>
  <si>
    <t>Head Office</t>
  </si>
  <si>
    <t>Apakura Campus</t>
  </si>
  <si>
    <t>Hamilton Campus</t>
  </si>
  <si>
    <t>Rotorua Campus</t>
  </si>
  <si>
    <t>Manukau Campus</t>
  </si>
  <si>
    <t>Te Kuiti Campus</t>
  </si>
  <si>
    <t>Tokoroa Campus</t>
  </si>
  <si>
    <t>Palmerston North Campus</t>
  </si>
  <si>
    <t>Huntly Campus</t>
  </si>
  <si>
    <t>Gisborne Campus</t>
  </si>
  <si>
    <t>Lifeworks International</t>
  </si>
  <si>
    <t>Aotearoa Business School</t>
  </si>
  <si>
    <t>MO1 LTD</t>
  </si>
  <si>
    <t>Mangakotukutuku</t>
  </si>
  <si>
    <t>Chrischurch</t>
  </si>
  <si>
    <t>English Language Academy</t>
  </si>
  <si>
    <t>Te Iwi o Ngati Tukorehe</t>
  </si>
  <si>
    <t>Be My Guest</t>
  </si>
  <si>
    <t>Koru Institute of Training and Education</t>
  </si>
  <si>
    <t>Te Urunga Pounamu Whare Wananga</t>
  </si>
  <si>
    <t>Maranga Mai Training Centre</t>
  </si>
  <si>
    <t>Akonga Te Rangatahi o Otepoti</t>
  </si>
  <si>
    <t>Te Waitawa Enterprises</t>
  </si>
  <si>
    <t>Whakatohea Maori Trust Board</t>
  </si>
  <si>
    <t>Hinengakau Development</t>
  </si>
  <si>
    <t>Pukapuka Training Academy</t>
  </si>
  <si>
    <t>Te Rapu Maatauranga</t>
  </si>
  <si>
    <t>Waipareira Trust</t>
  </si>
  <si>
    <t>Excel School of Performing Arts</t>
  </si>
  <si>
    <t>Upskill NZ</t>
  </si>
  <si>
    <t>Werohia Development LTD</t>
  </si>
  <si>
    <t>Te Kokiri Development Consultancy Inc.</t>
  </si>
  <si>
    <t>AK</t>
  </si>
  <si>
    <t>DN</t>
  </si>
  <si>
    <t>Dunedin Campus</t>
  </si>
  <si>
    <t>HL</t>
  </si>
  <si>
    <t>WL</t>
  </si>
  <si>
    <t>North Harbour</t>
  </si>
  <si>
    <t>Whangarei Branch</t>
  </si>
  <si>
    <t>Kaitaia Branch</t>
  </si>
  <si>
    <t>Huntly</t>
  </si>
  <si>
    <t>Tokoroa Branch</t>
  </si>
  <si>
    <t>Pukekohe Branch</t>
  </si>
  <si>
    <t>Servilles Academy</t>
  </si>
  <si>
    <t>Servilles Academy Limited</t>
  </si>
  <si>
    <t>Main Campus Head Office</t>
  </si>
  <si>
    <t>English Teaching College, Wellington Branch</t>
  </si>
  <si>
    <t>Provider Name</t>
  </si>
  <si>
    <t>Edumis No</t>
  </si>
  <si>
    <t>Bay of Plenty Polytechnic</t>
  </si>
  <si>
    <t>Unitec New Zealand</t>
  </si>
  <si>
    <t>Wellington Institute of Technology</t>
  </si>
  <si>
    <t>Universal College of Learning</t>
  </si>
  <si>
    <t>Manukau Institute of Technology</t>
  </si>
  <si>
    <t>Nelson Marlborough Institute of Technology</t>
  </si>
  <si>
    <t>Otago Polytechnic</t>
  </si>
  <si>
    <t>Southern Institute of Technology</t>
  </si>
  <si>
    <t>Western Institute of Technology Taranaki</t>
  </si>
  <si>
    <t>Open Polytechnic of New Zealand</t>
  </si>
  <si>
    <t>Lincoln University</t>
  </si>
  <si>
    <t>Agriculture New Zealand Limited</t>
  </si>
  <si>
    <t>AMS Group Limited</t>
  </si>
  <si>
    <t>Fairview Educational Services Limited</t>
  </si>
  <si>
    <t>Future Skills Academy Limited</t>
  </si>
  <si>
    <t>National Trade Academy Limited</t>
  </si>
  <si>
    <t>Community Colleges New Zealand Limited</t>
  </si>
  <si>
    <t>School of Business Limited</t>
  </si>
  <si>
    <t>Career NetWork Limited</t>
  </si>
  <si>
    <t>The Learning Wave Limited</t>
  </si>
  <si>
    <t>Bay of Plenty Technical Institute Limited</t>
  </si>
  <si>
    <t>Agribusiness Training Limited</t>
  </si>
  <si>
    <t>Advanced Training Academy Limited</t>
  </si>
  <si>
    <t>Active Computer Training Limited</t>
  </si>
  <si>
    <t>M.S.L. Training Group Limited</t>
  </si>
  <si>
    <t>Wellcare Education Limited</t>
  </si>
  <si>
    <t>The International Travel College of New Zealand Limited</t>
  </si>
  <si>
    <t>JTP Consultants Limited</t>
  </si>
  <si>
    <t>SENZ Charitable Trust</t>
  </si>
  <si>
    <t>Success Maker Education Centre (1994) Limited</t>
  </si>
  <si>
    <t>Land Based Training Limited</t>
  </si>
  <si>
    <t>Quantum Education Group Limited</t>
  </si>
  <si>
    <t>Premier Hairdressing College Limited</t>
  </si>
  <si>
    <t>Personalised Education Limited</t>
  </si>
  <si>
    <t>New Zealand Institute of Sport Limited</t>
  </si>
  <si>
    <t>Alphacrucis International College Limited</t>
  </si>
  <si>
    <t>Waikato School of Hairdressing Limited</t>
  </si>
  <si>
    <t>Manawatu Education Academy (PN) Limited</t>
  </si>
  <si>
    <t>R &amp; R Associates Limited</t>
  </si>
  <si>
    <t>New Zealand Management Academies Limited</t>
  </si>
  <si>
    <t>Avonmore Tertiary Academy Limited</t>
  </si>
  <si>
    <t>Workforce Development Limited</t>
  </si>
  <si>
    <t>Methodist Mission Southern</t>
  </si>
  <si>
    <t>Abel Tasman Educational Trust</t>
  </si>
  <si>
    <t>Quantum Education Group QT Limited</t>
  </si>
  <si>
    <t>Tectra Limited</t>
  </si>
  <si>
    <t>Horizon Education Limited</t>
  </si>
  <si>
    <t>New Zealand Equine Training Limited</t>
  </si>
  <si>
    <t>Advance Training Centres Limited</t>
  </si>
  <si>
    <t>Apostolic Training Centres Limited</t>
  </si>
  <si>
    <t>The Cut Above Academy Limited</t>
  </si>
  <si>
    <t>SPI Institute Ltd - South Pacific Islands Institute Ltd</t>
  </si>
  <si>
    <t>PEETO The Multi-Cultural Learning Centre Limited</t>
  </si>
  <si>
    <t>Te Kokiri Development Consultancy Incorporated</t>
  </si>
  <si>
    <t>Academy Group (NZ) Limited</t>
  </si>
  <si>
    <t>Education &amp; Training Consultants New Zealand Limited</t>
  </si>
  <si>
    <t>Ag Challenge Limited</t>
  </si>
  <si>
    <t>Skills Update Limited</t>
  </si>
  <si>
    <t>ILP Education &amp; Training Limited</t>
  </si>
  <si>
    <t>Te Kohanga Reo National Trust Board</t>
  </si>
  <si>
    <t>Trade and Commerce Centre Limited</t>
  </si>
  <si>
    <t>National Council of YMCAs of New Zealand Incorporated</t>
  </si>
  <si>
    <t>Pacific Training Institute Limited</t>
  </si>
  <si>
    <t>Matapuna Trust</t>
  </si>
  <si>
    <t>Palmerston North School of Design Limited</t>
  </si>
  <si>
    <t>G &amp; H Training Limited</t>
  </si>
  <si>
    <t>Literacy Aotearoa Incorporated</t>
  </si>
  <si>
    <t>Target Training Centre Limited</t>
  </si>
  <si>
    <t>Horowhenua Learning Centre Trust Board</t>
  </si>
  <si>
    <t>The Salvation Army New Zealand Trust</t>
  </si>
  <si>
    <t>Te Runanga-O-Turanganui-A-Kiwa</t>
  </si>
  <si>
    <t>Front-Line Training Consultancy Limited</t>
  </si>
  <si>
    <t>K2 Corporation Limited</t>
  </si>
  <si>
    <t>BEST Pacific Institute of Education Limited</t>
  </si>
  <si>
    <t>Training For You Limited</t>
  </si>
  <si>
    <t>People Potential Limited</t>
  </si>
  <si>
    <t>Valley Education &amp; Training Enterprises Limited</t>
  </si>
  <si>
    <t>Delivery_Site_Code</t>
  </si>
  <si>
    <t>EDUMIS_Code</t>
  </si>
  <si>
    <t>A
Unique Row #</t>
  </si>
  <si>
    <t>B
Row #</t>
  </si>
  <si>
    <t>C
Edumis No.</t>
  </si>
  <si>
    <t>01</t>
  </si>
  <si>
    <t>Greymouth High School</t>
  </si>
  <si>
    <t>Grey District</t>
  </si>
  <si>
    <t>West Coast Region</t>
  </si>
  <si>
    <t>Waimakariri District</t>
  </si>
  <si>
    <t>Canterbury Region</t>
  </si>
  <si>
    <t>Christchurch City</t>
  </si>
  <si>
    <t>Clutha District</t>
  </si>
  <si>
    <t>Otago Region</t>
  </si>
  <si>
    <t>Timaru District</t>
  </si>
  <si>
    <t>02</t>
  </si>
  <si>
    <t>Dunedin City</t>
  </si>
  <si>
    <t>03</t>
  </si>
  <si>
    <t>Ashburton District</t>
  </si>
  <si>
    <t>04</t>
  </si>
  <si>
    <t>05</t>
  </si>
  <si>
    <t>06</t>
  </si>
  <si>
    <t>07</t>
  </si>
  <si>
    <t>Porirua City</t>
  </si>
  <si>
    <t>Wellington Region</t>
  </si>
  <si>
    <t>08</t>
  </si>
  <si>
    <t>Napier City</t>
  </si>
  <si>
    <t>Hawke's Bay Region</t>
  </si>
  <si>
    <t>09</t>
  </si>
  <si>
    <t>Hamilton City</t>
  </si>
  <si>
    <t>Waikato Region</t>
  </si>
  <si>
    <t>10</t>
  </si>
  <si>
    <t>Auckland City</t>
  </si>
  <si>
    <t>Auckland Region</t>
  </si>
  <si>
    <t>11</t>
  </si>
  <si>
    <t>12</t>
  </si>
  <si>
    <t>Waitaki District</t>
  </si>
  <si>
    <t>Tauranga City</t>
  </si>
  <si>
    <t>Bay of Plenty Region</t>
  </si>
  <si>
    <t>Rotorua District</t>
  </si>
  <si>
    <t>Whakatane District</t>
  </si>
  <si>
    <t>Gisborne District</t>
  </si>
  <si>
    <t>Gisborne Region</t>
  </si>
  <si>
    <t>Whangarei District</t>
  </si>
  <si>
    <t>Northland Region</t>
  </si>
  <si>
    <t>Western Bay of Plenty District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</si>
  <si>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</si>
  <si>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</si>
  <si>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</si>
  <si>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</si>
  <si>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</si>
  <si>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</si>
  <si>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</si>
  <si>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</si>
  <si>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</si>
  <si>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</si>
  <si>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</si>
  <si>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</si>
  <si>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</si>
  <si>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</si>
  <si>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</si>
  <si>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</si>
  <si>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</si>
  <si>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</si>
  <si>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</si>
  <si>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</si>
  <si>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</si>
  <si>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</si>
  <si>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Waihi Learning Centre</t>
  </si>
  <si>
    <t>Unknown</t>
  </si>
  <si>
    <t>35</t>
  </si>
  <si>
    <t>Matamata College</t>
  </si>
  <si>
    <t>36</t>
  </si>
  <si>
    <t>Matamata Venue</t>
  </si>
  <si>
    <t>37</t>
  </si>
  <si>
    <t>South Waikato Sports &amp; Event Centre</t>
  </si>
  <si>
    <t>Mt Albert</t>
  </si>
  <si>
    <t>Waitakere</t>
  </si>
  <si>
    <t>Fern English Academy</t>
  </si>
  <si>
    <t>Northland Polytechnic Campus</t>
  </si>
  <si>
    <t>Far North District</t>
  </si>
  <si>
    <t>Wellington City</t>
  </si>
  <si>
    <t>Nelson</t>
  </si>
  <si>
    <t>Nelson Region</t>
  </si>
  <si>
    <t>Christchurch (Sullivan Ave Campus)</t>
  </si>
  <si>
    <t>Windemere Campus Bay of Plenty Polytechnic</t>
  </si>
  <si>
    <t>Takapuna</t>
  </si>
  <si>
    <t>Newmarket</t>
  </si>
  <si>
    <t>North Tec Raumanga</t>
  </si>
  <si>
    <t>Avondale College</t>
  </si>
  <si>
    <t>Glenfield College</t>
  </si>
  <si>
    <t>North Shore City</t>
  </si>
  <si>
    <t>Macleans College</t>
  </si>
  <si>
    <t>Manukau City</t>
  </si>
  <si>
    <t>Liston College</t>
  </si>
  <si>
    <t>Lynfield College</t>
  </si>
  <si>
    <t>Orewa College</t>
  </si>
  <si>
    <t>Western Springs College</t>
  </si>
  <si>
    <t>St Peters College</t>
  </si>
  <si>
    <t>Kelston Boys High School</t>
  </si>
  <si>
    <t>Waitakere City</t>
  </si>
  <si>
    <t>Westlake Boys High School</t>
  </si>
  <si>
    <t>Waitakere College</t>
  </si>
  <si>
    <t>Northcote College</t>
  </si>
  <si>
    <t>Rutherford College</t>
  </si>
  <si>
    <t>St Dominics</t>
  </si>
  <si>
    <t>Kelston Girls College</t>
  </si>
  <si>
    <t>Green Bay High School</t>
  </si>
  <si>
    <t>Onehunga High School</t>
  </si>
  <si>
    <t>Kaipara College</t>
  </si>
  <si>
    <t>Wesley College</t>
  </si>
  <si>
    <t>Franklin District</t>
  </si>
  <si>
    <t>38</t>
  </si>
  <si>
    <t>Mercury Bay Area School</t>
  </si>
  <si>
    <t>Thames-Coromandel District</t>
  </si>
  <si>
    <t>39</t>
  </si>
  <si>
    <t>Bay of Islands College</t>
  </si>
  <si>
    <t>40</t>
  </si>
  <si>
    <t>41</t>
  </si>
  <si>
    <t>One Tree Hill College</t>
  </si>
  <si>
    <t>42</t>
  </si>
  <si>
    <t>RSA , ANZAC Board Room</t>
  </si>
  <si>
    <t>43</t>
  </si>
  <si>
    <t>Community Waikato</t>
  </si>
  <si>
    <t>44</t>
  </si>
  <si>
    <t>Dunedin Community House</t>
  </si>
  <si>
    <t>45</t>
  </si>
  <si>
    <t>Northern Campus</t>
  </si>
  <si>
    <t>46</t>
  </si>
  <si>
    <t>47</t>
  </si>
  <si>
    <t>Long Bay College</t>
  </si>
  <si>
    <t>48</t>
  </si>
  <si>
    <t>NZSE</t>
  </si>
  <si>
    <t>49</t>
  </si>
  <si>
    <t>SUTI Mangere</t>
  </si>
  <si>
    <t>50</t>
  </si>
  <si>
    <t>SUTI -KELSTON</t>
  </si>
  <si>
    <t>51</t>
  </si>
  <si>
    <t>PAKURANGA COLLEGE</t>
  </si>
  <si>
    <t>52</t>
  </si>
  <si>
    <t>SUTI PAPA</t>
  </si>
  <si>
    <t>Papakura District</t>
  </si>
  <si>
    <t>54</t>
  </si>
  <si>
    <t>Massey High School</t>
  </si>
  <si>
    <t>55</t>
  </si>
  <si>
    <t>TWoA Mangere Campus</t>
  </si>
  <si>
    <t>56</t>
  </si>
  <si>
    <t>TWoA Waatea Marae</t>
  </si>
  <si>
    <t>57</t>
  </si>
  <si>
    <t>One Burgess Hill</t>
  </si>
  <si>
    <t>New Plymouth District</t>
  </si>
  <si>
    <t>Taranaki Region</t>
  </si>
  <si>
    <t>58</t>
  </si>
  <si>
    <t>Westlake Girls High School</t>
  </si>
  <si>
    <t>60</t>
  </si>
  <si>
    <t>Whangarei Girls' High School</t>
  </si>
  <si>
    <t>61</t>
  </si>
  <si>
    <t>Paeroa College</t>
  </si>
  <si>
    <t>62</t>
  </si>
  <si>
    <t>Heretaunga Park Community &amp; Conference Centre</t>
  </si>
  <si>
    <t>EIT Hawke's Bay Main Campus Taradale</t>
  </si>
  <si>
    <t>EIT Hastings Learning Centre</t>
  </si>
  <si>
    <t>Hastings District</t>
  </si>
  <si>
    <t>EIT Central Hawke's Bay Learning Centre</t>
  </si>
  <si>
    <t>Central Hawke's Bay District</t>
  </si>
  <si>
    <t>EIT Flaxmere Learning Centre</t>
  </si>
  <si>
    <t>EIT Wairoa Learning Centre</t>
  </si>
  <si>
    <t>Wairoa District</t>
  </si>
  <si>
    <t>EIT Maraenui Learning Centre</t>
  </si>
  <si>
    <t>EIT Tairawhiti Campus</t>
  </si>
  <si>
    <t>EIT Auckland Campus</t>
  </si>
  <si>
    <t>Lower Hutt City</t>
  </si>
  <si>
    <t>Kirikiriroa Marae</t>
  </si>
  <si>
    <t>Taupo District</t>
  </si>
  <si>
    <t>Marlborough District</t>
  </si>
  <si>
    <t>Marlborough Region</t>
  </si>
  <si>
    <t>Upper Hutt City</t>
  </si>
  <si>
    <t>Kapiti Coast District</t>
  </si>
  <si>
    <t>Masterton District</t>
  </si>
  <si>
    <t>School of Hospitality</t>
  </si>
  <si>
    <t>Palmerston North City</t>
  </si>
  <si>
    <t>Manawatu-Wanganui Region</t>
  </si>
  <si>
    <t>Horowhenua District</t>
  </si>
  <si>
    <t>Wanganui District</t>
  </si>
  <si>
    <t>Manawatu District</t>
  </si>
  <si>
    <t>Ruapehu District</t>
  </si>
  <si>
    <t>Horowhenua Learning Centre</t>
  </si>
  <si>
    <t>Ag Challenge</t>
  </si>
  <si>
    <t>Canon</t>
  </si>
  <si>
    <t>Kingston Institute of Business &amp; Technology</t>
  </si>
  <si>
    <t>Tararua REAP</t>
  </si>
  <si>
    <t>UCOL Institute of Commercial Photography Auckland</t>
  </si>
  <si>
    <t>Solomon Group -  Manurewa</t>
  </si>
  <si>
    <t>Solomon Group - Panmure</t>
  </si>
  <si>
    <t>Motorsport Campus Pukekohe</t>
  </si>
  <si>
    <t>Mahunga Drive</t>
  </si>
  <si>
    <t>Weltec</t>
  </si>
  <si>
    <t>Auckland Region Women's Correctional Facility</t>
  </si>
  <si>
    <t>Ardmore Flying School</t>
  </si>
  <si>
    <t>Bay Flight International Ltd</t>
  </si>
  <si>
    <t>Christchurch Helicopters Ltd</t>
  </si>
  <si>
    <t>Flight Training Manawhatu</t>
  </si>
  <si>
    <t>Helipro NZ (Aviation Training) Ltd</t>
  </si>
  <si>
    <t>International Aviation Academy New Zealand</t>
  </si>
  <si>
    <t>Mainland Aviation College</t>
  </si>
  <si>
    <t>Nelson Aviation College</t>
  </si>
  <si>
    <t>Tasman District</t>
  </si>
  <si>
    <t>Tasman Region</t>
  </si>
  <si>
    <t>New Plymouth Aero Club</t>
  </si>
  <si>
    <t>Waikato Aero Club</t>
  </si>
  <si>
    <t>Garden City Helicopters</t>
  </si>
  <si>
    <t>Skills Update Training Institute</t>
  </si>
  <si>
    <t>NZ Organisation for Quality</t>
  </si>
  <si>
    <t>Woodbourne Campus</t>
  </si>
  <si>
    <t>AWI International Education Group</t>
  </si>
  <si>
    <t>Southern Training Services Limited (t/a 'Timaru Fishing School')</t>
  </si>
  <si>
    <t>Lifeway College</t>
  </si>
  <si>
    <t>MC</t>
  </si>
  <si>
    <t>Marlborough Campus</t>
  </si>
  <si>
    <t>NC</t>
  </si>
  <si>
    <t>Nelson Campus</t>
  </si>
  <si>
    <t>Nelson City</t>
  </si>
  <si>
    <t>RC</t>
  </si>
  <si>
    <t>Richmond Campus</t>
  </si>
  <si>
    <t>Kaipara District</t>
  </si>
  <si>
    <t>Rodney District</t>
  </si>
  <si>
    <t>Auckland Learning Centre</t>
  </si>
  <si>
    <t>Cromwell Campus</t>
  </si>
  <si>
    <t>Central Otago District</t>
  </si>
  <si>
    <t>George Street Campus</t>
  </si>
  <si>
    <t>Windermere</t>
  </si>
  <si>
    <t>Auckland International Campus</t>
  </si>
  <si>
    <t>Wintec Hamilton</t>
  </si>
  <si>
    <t>Invercargill City</t>
  </si>
  <si>
    <t>Southland Region</t>
  </si>
  <si>
    <t>Gore District</t>
  </si>
  <si>
    <t>Rangiatea Campus</t>
  </si>
  <si>
    <t>Taumarunui Campus</t>
  </si>
  <si>
    <t>NZIHT</t>
  </si>
  <si>
    <t>Hawera Campus</t>
  </si>
  <si>
    <t>South Taranaki District</t>
  </si>
  <si>
    <t>Stratford Campus</t>
  </si>
  <si>
    <t>Stratford District</t>
  </si>
  <si>
    <t>Wanganui</t>
  </si>
  <si>
    <t>Waipa Campus</t>
  </si>
  <si>
    <t>Taupo Campus</t>
  </si>
  <si>
    <t>Whakatane Campus</t>
  </si>
  <si>
    <t>Te Whare Wananga o Awanuiarangi</t>
  </si>
  <si>
    <t>Tertiary Village at Windermere</t>
  </si>
  <si>
    <t>Waiariki Central Kawerau</t>
  </si>
  <si>
    <t>Kawerau District</t>
  </si>
  <si>
    <t>Te Whare Aronui</t>
  </si>
  <si>
    <t>Tamatea Pokai Whenua Meeting House</t>
  </si>
  <si>
    <t>Waitomo District</t>
  </si>
  <si>
    <t>Waipa District</t>
  </si>
  <si>
    <t>Matamata-Piako District</t>
  </si>
  <si>
    <t>Otorohanga District</t>
  </si>
  <si>
    <t>Greymouth</t>
  </si>
  <si>
    <t>MAINZ Auckland</t>
  </si>
  <si>
    <t>Wanaka</t>
  </si>
  <si>
    <t>Queenstown-Lakes District</t>
  </si>
  <si>
    <t>MAINZ Christchurch</t>
  </si>
  <si>
    <t>Tai Tokerau</t>
  </si>
  <si>
    <t>North Shore</t>
  </si>
  <si>
    <t>Counties Manukau</t>
  </si>
  <si>
    <t>Western Bay of Plenty</t>
  </si>
  <si>
    <t>Waiariki</t>
  </si>
  <si>
    <t>Manawatu-Wanganui &amp; Wairarapa</t>
  </si>
  <si>
    <t>Reefton</t>
  </si>
  <si>
    <t>Buller District</t>
  </si>
  <si>
    <t>Central South Island</t>
  </si>
  <si>
    <t>Southern</t>
  </si>
  <si>
    <t>Scaffolding School Auckland</t>
  </si>
  <si>
    <t>Scaffolding School Christchurch</t>
  </si>
  <si>
    <t>Scaffolding School Wellington</t>
  </si>
  <si>
    <t>Digger School Auckland</t>
  </si>
  <si>
    <t>Waikato District</t>
  </si>
  <si>
    <t>Digger School Christchurch</t>
  </si>
  <si>
    <t>Digger School Invercargill</t>
  </si>
  <si>
    <t>Digger School Waikato</t>
  </si>
  <si>
    <t>Hokitika</t>
  </si>
  <si>
    <t>Westland District</t>
  </si>
  <si>
    <t>Westport</t>
  </si>
  <si>
    <t>EMANZ/Manawatu Digger School</t>
  </si>
  <si>
    <t>Kaikohe Campus</t>
  </si>
  <si>
    <t>Hawkes Bay</t>
  </si>
  <si>
    <t>63</t>
  </si>
  <si>
    <t>83</t>
  </si>
  <si>
    <t>Tauranga Campus</t>
  </si>
  <si>
    <t>Lincoln University Main Campus</t>
  </si>
  <si>
    <t>Selwyn District</t>
  </si>
  <si>
    <t>Blenheim</t>
  </si>
  <si>
    <t>Bay of Plenty ex Tauranga</t>
  </si>
  <si>
    <t>Manawatu Wanganui Wairarapa</t>
  </si>
  <si>
    <t>Nelson Marlborough Tasman</t>
  </si>
  <si>
    <t>South Canterbury</t>
  </si>
  <si>
    <t>South Waikato</t>
  </si>
  <si>
    <t>Devenport Borough</t>
  </si>
  <si>
    <t>Telford Main Campus</t>
  </si>
  <si>
    <t>Main Campus - AUT</t>
  </si>
  <si>
    <t>Te Kaupapa Training Centre</t>
  </si>
  <si>
    <t>Mahurangi Technical Institute 2012 Ltd</t>
  </si>
  <si>
    <t>Tararua District</t>
  </si>
  <si>
    <t>AMS Group Main Campus - Hamilton</t>
  </si>
  <si>
    <t>AMS Group - Masterton</t>
  </si>
  <si>
    <t>AMS Group - Auckland</t>
  </si>
  <si>
    <t>AMS Group - Mount Maunganui</t>
  </si>
  <si>
    <t>AMS Group - Palmerston North</t>
  </si>
  <si>
    <t>72</t>
  </si>
  <si>
    <t>Main Site</t>
  </si>
  <si>
    <t>Fraser St</t>
  </si>
  <si>
    <t>NTA Training Centre</t>
  </si>
  <si>
    <t>Main Campus - Manukau City</t>
  </si>
  <si>
    <t>North Canterbury</t>
  </si>
  <si>
    <t>South Canterbury Community College</t>
  </si>
  <si>
    <t>Dunedin Community College</t>
  </si>
  <si>
    <t>Southland Community College</t>
  </si>
  <si>
    <t>International College of Auckland</t>
  </si>
  <si>
    <t>75</t>
  </si>
  <si>
    <t>School of Business Ltd - Newmarket Campus</t>
  </si>
  <si>
    <t>Awataha Marae Campus</t>
  </si>
  <si>
    <t>Career Network Rotorua</t>
  </si>
  <si>
    <t>Manukau City Campus</t>
  </si>
  <si>
    <t>Auckland City Campus</t>
  </si>
  <si>
    <t>Waitakere Campus</t>
  </si>
  <si>
    <t>Manukau (Lambie Drive) Campus</t>
  </si>
  <si>
    <t>NZSE New Lynn Campus (Head Office)</t>
  </si>
  <si>
    <t>Auckland CBD</t>
  </si>
  <si>
    <t>Responsive Trade Education Ltd</t>
  </si>
  <si>
    <t>Bay Agricultural Training Classroom</t>
  </si>
  <si>
    <t>Botany</t>
  </si>
  <si>
    <t>Elliott Hairdressing Training Centre Ltd</t>
  </si>
  <si>
    <t>Evolution School of Holistic Therapies</t>
  </si>
  <si>
    <t>VisionWest Community Trust</t>
  </si>
  <si>
    <t>81</t>
  </si>
  <si>
    <t>82</t>
  </si>
  <si>
    <t>ATA Auckland</t>
  </si>
  <si>
    <t>ATA Hamilton</t>
  </si>
  <si>
    <t>ATA Panmure</t>
  </si>
  <si>
    <t>Glen Eden</t>
  </si>
  <si>
    <t>601 Manukau Campus</t>
  </si>
  <si>
    <t>Wellcare Education</t>
  </si>
  <si>
    <t>Papakura</t>
  </si>
  <si>
    <t>Tawa</t>
  </si>
  <si>
    <t>Rotorua (CAD)</t>
  </si>
  <si>
    <t>Mt Maunganui CAD</t>
  </si>
  <si>
    <t>00</t>
  </si>
  <si>
    <t>Onehunga</t>
  </si>
  <si>
    <t>Adventure Education - Invercargill</t>
  </si>
  <si>
    <t>Adventure Education - Hamilton</t>
  </si>
  <si>
    <t>Adventure Education - Napier</t>
  </si>
  <si>
    <t>The Dive Shop Wellington</t>
  </si>
  <si>
    <t>Adventure Education - Gisborne</t>
  </si>
  <si>
    <t>Hair to Train @ The Mount</t>
  </si>
  <si>
    <t>Horowhenua</t>
  </si>
  <si>
    <t>Rangitikei</t>
  </si>
  <si>
    <t>Rangitikei District</t>
  </si>
  <si>
    <t>Ruapehu</t>
  </si>
  <si>
    <t>Otiwhiti Station</t>
  </si>
  <si>
    <t>Central Taranaki</t>
  </si>
  <si>
    <t>Waitara</t>
  </si>
  <si>
    <t>Hastings - Choices</t>
  </si>
  <si>
    <t>Patea</t>
  </si>
  <si>
    <t>REAP - Masterton</t>
  </si>
  <si>
    <t>Nga Mokai Marae</t>
  </si>
  <si>
    <t>Lifegate - South Auckland</t>
  </si>
  <si>
    <t>Te Rua O Te Moko Farm</t>
  </si>
  <si>
    <t>Upper Hutt</t>
  </si>
  <si>
    <t>Lower Hutt</t>
  </si>
  <si>
    <t>Mangere</t>
  </si>
  <si>
    <t>Ultralab South</t>
  </si>
  <si>
    <t>Mangere College</t>
  </si>
  <si>
    <t>Levin Campus</t>
  </si>
  <si>
    <t>Wanganui Campus</t>
  </si>
  <si>
    <t>Premier Hairdressing College (Auckland) Ltd</t>
  </si>
  <si>
    <t>Premier Hairdressing College (Hawkes Bay) Ltd</t>
  </si>
  <si>
    <t>Premier Hairdressing College (Wellington) Ltd</t>
  </si>
  <si>
    <t>Papatoetoe Sports Centre</t>
  </si>
  <si>
    <t>Carterton District</t>
  </si>
  <si>
    <t>Stratford Demonstration Farm</t>
  </si>
  <si>
    <t>Panorama Equestrian Centre</t>
  </si>
  <si>
    <t>South Waikato District</t>
  </si>
  <si>
    <t>Main Campus, Aviation Institute, Air New Zealand</t>
  </si>
  <si>
    <t>Auckland PD&amp;T</t>
  </si>
  <si>
    <t>Aviation Institute, Air New Zealand</t>
  </si>
  <si>
    <t>The Hairdressing Academy, Tauranga</t>
  </si>
  <si>
    <t>The Hairdressing Academy &amp; The College of Beauty Therapy</t>
  </si>
  <si>
    <t>The College of Beauty Therapy</t>
  </si>
  <si>
    <t>Albany Campus</t>
  </si>
  <si>
    <t>Imagez Beauty College</t>
  </si>
  <si>
    <t>Hauraki District</t>
  </si>
  <si>
    <t>Opotiki District</t>
  </si>
  <si>
    <t>Ngati Ruanui Tahua</t>
  </si>
  <si>
    <t>TCT Auckland Airport</t>
  </si>
  <si>
    <t>TCT Wellington</t>
  </si>
  <si>
    <t>TCT Auckland City</t>
  </si>
  <si>
    <t>TCT Christchurch</t>
  </si>
  <si>
    <t>New Zealand Management Academies, Auckland City</t>
  </si>
  <si>
    <t>New Zealand Management Academies, Henderson</t>
  </si>
  <si>
    <t>New Zealand Management Academies, Hamilton</t>
  </si>
  <si>
    <t>New Zealand Management Academies, Otahuhu</t>
  </si>
  <si>
    <t>New Zealand Management Academies, Panmure</t>
  </si>
  <si>
    <t>New Zealand Management Academies, Sylvia Park</t>
  </si>
  <si>
    <t>Latimar Square</t>
  </si>
  <si>
    <t>Main Campus Cashel St</t>
  </si>
  <si>
    <t>Hawkes Bay Regional Office/Learning Centre</t>
  </si>
  <si>
    <t>Auckland - Hospitality Management  Consultants</t>
  </si>
  <si>
    <t>Wairoa Learning Centre - Gaiety Theatre</t>
  </si>
  <si>
    <t>Kimi Ora Community School</t>
  </si>
  <si>
    <t>HB Regional Prison</t>
  </si>
  <si>
    <t>Bridge Associates - Wanganui</t>
  </si>
  <si>
    <t>Palmerston North SOP-Aquatic Clubrooms</t>
  </si>
  <si>
    <t>Waikeria Prison</t>
  </si>
  <si>
    <t>Tongariro/Rangipo Prison</t>
  </si>
  <si>
    <t>Arohata Womens Prison</t>
  </si>
  <si>
    <t>Heartland Services - Waipukurau</t>
  </si>
  <si>
    <t>Lower Hutt Training Centre</t>
  </si>
  <si>
    <t>Levin</t>
  </si>
  <si>
    <t>Dannervirke - Carnegie Community Centre</t>
  </si>
  <si>
    <t>Auckland Prison</t>
  </si>
  <si>
    <t>Auckland Region Women's Corrections Facility</t>
  </si>
  <si>
    <t>Springhill Corrections Facility</t>
  </si>
  <si>
    <t>Christchurch Prison</t>
  </si>
  <si>
    <t>Christchurch Women's Prison</t>
  </si>
  <si>
    <t>Rolleston Prison</t>
  </si>
  <si>
    <t>Otago Corrections Facility</t>
  </si>
  <si>
    <t>Invercargill Prison</t>
  </si>
  <si>
    <t>Northland Region Corrections Facility</t>
  </si>
  <si>
    <t>Napier Campus</t>
  </si>
  <si>
    <t>Wairoa Campus</t>
  </si>
  <si>
    <t>FutureCOL Ntec Campus</t>
  </si>
  <si>
    <t>Nga Tapuwae Community Centre</t>
  </si>
  <si>
    <t>Strive Community Trust</t>
  </si>
  <si>
    <t>Trade Education Kawerau</t>
  </si>
  <si>
    <t>Otara Campus</t>
  </si>
  <si>
    <t>Papakura Campus 1</t>
  </si>
  <si>
    <t>Papakura Campus 2</t>
  </si>
  <si>
    <t>Ramarama Campus</t>
  </si>
  <si>
    <t>Wellsford Campus</t>
  </si>
  <si>
    <t>Kawhia Campus 1 (Mokai Kainga)</t>
  </si>
  <si>
    <t>Kawhia Campus 2 (Mokoroa)</t>
  </si>
  <si>
    <t>Gordonton Campus (Hukanui)</t>
  </si>
  <si>
    <t>Pakuranga Campus (Elm Park Primary School)</t>
  </si>
  <si>
    <t>North Shore Campus (Hato Petera College)</t>
  </si>
  <si>
    <t>Warkworth Campus (Mahurangi College)</t>
  </si>
  <si>
    <t>Tamatea Campus</t>
  </si>
  <si>
    <t>Otahuhu Campus</t>
  </si>
  <si>
    <t>Southern Campus</t>
  </si>
  <si>
    <t>South Pacific Islands Institute Ltd- YOUTH CENTRE</t>
  </si>
  <si>
    <t>Southland District</t>
  </si>
  <si>
    <t>Highland Park</t>
  </si>
  <si>
    <t>Mangere Bridge</t>
  </si>
  <si>
    <t>Academy of Diving Trust (Emergency Medical Planning)</t>
  </si>
  <si>
    <t>Academy of Diving Trust (West Auckland)</t>
  </si>
  <si>
    <t>Academy of Diving Trust (Christchurch)</t>
  </si>
  <si>
    <t>Academy of Diving Trust (Dunedin)</t>
  </si>
  <si>
    <t>Academy of Diving Trust (Hamilton)</t>
  </si>
  <si>
    <t>Academy of Diving Trust (Palmerston North)</t>
  </si>
  <si>
    <t>Academy of Diving Trust (Tauranga)</t>
  </si>
  <si>
    <t>Academy of Diving Trust (Commercial)</t>
  </si>
  <si>
    <t>Academy of Diving Trust (Rotorua)</t>
  </si>
  <si>
    <t>Academy of Diving Trust (Whitianga)</t>
  </si>
  <si>
    <t>Academy of Diving Trust (Bay of Islands)</t>
  </si>
  <si>
    <t>Academy of Diving Trust (Wellington)</t>
  </si>
  <si>
    <t>Academy of Diving Trust (Auckland Central)</t>
  </si>
  <si>
    <t>Academy of Diving Trust (Albany Auckland)</t>
  </si>
  <si>
    <t>Te Mauri o Ngapuhi Whangarei</t>
  </si>
  <si>
    <t>Te Kura Kaupapa o Kaikohe</t>
  </si>
  <si>
    <t>Te Ururangi o Te Matauranga Tokomaru</t>
  </si>
  <si>
    <t>Houngarea Marae Hastings</t>
  </si>
  <si>
    <t>Te Wananga-o-Tamaki Nui a Rua</t>
  </si>
  <si>
    <t>Te Iringa Korero</t>
  </si>
  <si>
    <t>Ruamata Marae Rotorua</t>
  </si>
  <si>
    <t>Te Kete Poutama Murupara</t>
  </si>
  <si>
    <t>Te Kahui Whare Kura o Tauranga Moana Tauranga</t>
  </si>
  <si>
    <t>Te Ara Matauranga Turangi</t>
  </si>
  <si>
    <t>Huakina Pukekohe</t>
  </si>
  <si>
    <t>Campus</t>
  </si>
  <si>
    <t>Academy New Zealand - Botany</t>
  </si>
  <si>
    <t>AE</t>
  </si>
  <si>
    <t>Academy New Zealand - Auckland</t>
  </si>
  <si>
    <t>AN</t>
  </si>
  <si>
    <t>Academy New Zealand - North Shore</t>
  </si>
  <si>
    <t>Academy New Zealand - Christchurch</t>
  </si>
  <si>
    <t>MU</t>
  </si>
  <si>
    <t>Academy New Zealand - Otahuhu</t>
  </si>
  <si>
    <t>Whakato Te Maatauranga</t>
  </si>
  <si>
    <t>Ag Challenge Limited Main Campus</t>
  </si>
  <si>
    <t>AG Challenge Limited Vet Campus</t>
  </si>
  <si>
    <t>Mangere Branch (Training)</t>
  </si>
  <si>
    <t>Kelston Branch (Waitakere)</t>
  </si>
  <si>
    <t>Papakura Branch</t>
  </si>
  <si>
    <t>Other Campus</t>
  </si>
  <si>
    <t>Taupo (Hawkes Bay)</t>
  </si>
  <si>
    <t>Motonui Agri Training Rooms</t>
  </si>
  <si>
    <t>Hastings (Hawkes Bay)</t>
  </si>
  <si>
    <t>Patrick's Hairdressing Training School</t>
  </si>
  <si>
    <t>Main Campus -  Whakatane</t>
  </si>
  <si>
    <t>South Auckland</t>
  </si>
  <si>
    <t>Whangaroa</t>
  </si>
  <si>
    <t>Poneke</t>
  </si>
  <si>
    <t>St. Josephs Catholic School</t>
  </si>
  <si>
    <t>Te Kura Kaupapa Maori o Ngati Kahungunu ki Heretaunga</t>
  </si>
  <si>
    <t>Tamaki</t>
  </si>
  <si>
    <t>NorthTec's Kaikohe Learning Centre</t>
  </si>
  <si>
    <t>NorthTec's Kaitaia Learning Centre</t>
  </si>
  <si>
    <t>NorthTec's Bay of Islands Campus</t>
  </si>
  <si>
    <t>NorthTec</t>
  </si>
  <si>
    <t>YMCA Christchurch</t>
  </si>
  <si>
    <t>YMCA Invercargill</t>
  </si>
  <si>
    <t>YMCA Hawkes Bay</t>
  </si>
  <si>
    <t>YMCA New Plymouth</t>
  </si>
  <si>
    <t>YMCA Gisborne</t>
  </si>
  <si>
    <t>South and Mid Canterbury</t>
  </si>
  <si>
    <t>YMCA Wellington</t>
  </si>
  <si>
    <t>YMCA Tauranga</t>
  </si>
  <si>
    <t>YMCA Central</t>
  </si>
  <si>
    <t>Napier Branch</t>
  </si>
  <si>
    <t>Kaikohe Branch</t>
  </si>
  <si>
    <t>North Shore Branch</t>
  </si>
  <si>
    <t>Henderson Branch</t>
  </si>
  <si>
    <t>East Tamaki Branch</t>
  </si>
  <si>
    <t>Tauranga Branch</t>
  </si>
  <si>
    <t>Hamilton Branch</t>
  </si>
  <si>
    <t>Rotorua Branch</t>
  </si>
  <si>
    <t>New Plymouth Branch</t>
  </si>
  <si>
    <t>Palmerston North Branch</t>
  </si>
  <si>
    <t>Hastings Branch</t>
  </si>
  <si>
    <t>Wellington Branch</t>
  </si>
  <si>
    <t>Wanganui Branch</t>
  </si>
  <si>
    <t>Kapiti Branch</t>
  </si>
  <si>
    <t>ACTS Wanganui Campus</t>
  </si>
  <si>
    <t>West Auckland</t>
  </si>
  <si>
    <t>East Auckland</t>
  </si>
  <si>
    <t>65</t>
  </si>
  <si>
    <t>70</t>
  </si>
  <si>
    <t>80</t>
  </si>
  <si>
    <t>85</t>
  </si>
  <si>
    <t>Community Learning Centre</t>
  </si>
  <si>
    <t>Horowhenua Learning Centre Trust  (HLC Security Training Services)</t>
  </si>
  <si>
    <t>The Salvation Army Employment Plus</t>
  </si>
  <si>
    <t>Turanga Ararau</t>
  </si>
  <si>
    <t>Nelson Technical Institute - Port</t>
  </si>
  <si>
    <t>Building and Construction</t>
  </si>
  <si>
    <t>Literacy and Numeracy</t>
  </si>
  <si>
    <t>Kerikeri Campus</t>
  </si>
  <si>
    <t>New Lynn</t>
  </si>
  <si>
    <t>Morningside Campus</t>
  </si>
  <si>
    <t>Ngararatunua Campus</t>
  </si>
  <si>
    <t>Best Training Delta Ave</t>
  </si>
  <si>
    <t>Manukau Youth Campus</t>
  </si>
  <si>
    <t>Waitakere Youth Campus</t>
  </si>
  <si>
    <t>BEST Pacific Institute of Education - UNITECH Branch</t>
  </si>
  <si>
    <t>Pacific Institute of Performing Arts</t>
  </si>
  <si>
    <t>Manawatu</t>
  </si>
  <si>
    <t>Delivery_Site_Name</t>
  </si>
  <si>
    <t>Delivery_Site_Local_Authority_Name</t>
  </si>
  <si>
    <t>Delivery_Site_Region_Name</t>
  </si>
  <si>
    <t>Look_up</t>
  </si>
  <si>
    <t>001</t>
  </si>
  <si>
    <t>002</t>
  </si>
  <si>
    <t>003</t>
  </si>
  <si>
    <t>011</t>
  </si>
  <si>
    <t>012</t>
  </si>
  <si>
    <t>013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</si>
  <si>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</si>
  <si>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</si>
  <si>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</si>
  <si>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</si>
  <si>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</si>
  <si>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</si>
  <si>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</si>
  <si>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</si>
  <si>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</si>
  <si>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</si>
  <si>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</si>
  <si>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</si>
  <si>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</si>
  <si>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</si>
  <si>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</si>
  <si>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</si>
  <si>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</si>
  <si>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</si>
  <si>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</si>
  <si>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</si>
  <si>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</si>
  <si>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</si>
  <si>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</si>
  <si>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</si>
  <si>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</si>
  <si>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</si>
  <si>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</si>
  <si>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</si>
  <si>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</si>
  <si>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</si>
  <si>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</si>
  <si>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</si>
  <si>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</si>
  <si>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</si>
  <si>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</si>
  <si>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051</t>
  </si>
  <si>
    <t>052</t>
  </si>
  <si>
    <t>053</t>
  </si>
  <si>
    <t>055</t>
  </si>
  <si>
    <t>056</t>
  </si>
  <si>
    <t>057</t>
  </si>
  <si>
    <t>059</t>
  </si>
  <si>
    <t>060</t>
  </si>
  <si>
    <t>062</t>
  </si>
  <si>
    <t>063</t>
  </si>
  <si>
    <t>064</t>
  </si>
  <si>
    <t>068</t>
  </si>
  <si>
    <t>069</t>
  </si>
  <si>
    <t>070</t>
  </si>
  <si>
    <t>071</t>
  </si>
  <si>
    <t>072</t>
  </si>
  <si>
    <t>074</t>
  </si>
  <si>
    <t>075</t>
  </si>
  <si>
    <t>006</t>
  </si>
  <si>
    <t>008</t>
  </si>
  <si>
    <t>007</t>
  </si>
  <si>
    <t>005</t>
  </si>
  <si>
    <t>009</t>
  </si>
  <si>
    <t>004</t>
  </si>
  <si>
    <t>010</t>
  </si>
  <si>
    <t>TLA_Code</t>
  </si>
  <si>
    <t>TLA</t>
  </si>
  <si>
    <t>Region</t>
  </si>
  <si>
    <t>ESOL</t>
  </si>
  <si>
    <t>Te Reo</t>
  </si>
  <si>
    <t>Type_of_Provision</t>
  </si>
  <si>
    <t>Banks Peninsula District</t>
  </si>
  <si>
    <t>HV4429</t>
  </si>
  <si>
    <t>Certificate in Tiling (Level 2)</t>
  </si>
  <si>
    <t>NC1331</t>
  </si>
  <si>
    <t>NE4567</t>
  </si>
  <si>
    <t>Qualification Register Level</t>
  </si>
  <si>
    <t>Qualification name</t>
  </si>
  <si>
    <t>EFTS Value of Qualification</t>
  </si>
  <si>
    <t>Credit Value of Qualification</t>
  </si>
  <si>
    <t>New Site</t>
  </si>
  <si>
    <t>NZQA Credit Points</t>
  </si>
  <si>
    <t>Qualification EFTS Value</t>
  </si>
  <si>
    <t>Delivery Site</t>
  </si>
  <si>
    <t>Delivery TLA</t>
  </si>
  <si>
    <t>Delivery Region</t>
  </si>
  <si>
    <t>Error 1 - Mismatch of Delivery Site and TLA</t>
  </si>
  <si>
    <t>Error 2 - Mismatch of TLA and Region</t>
  </si>
  <si>
    <t>Error 4 - Total Minimum volume less than 15 EFTS</t>
  </si>
  <si>
    <t>PROPOSED TOTAL EFTS VOLUME</t>
  </si>
  <si>
    <t>Minimum EFTS per Year</t>
  </si>
  <si>
    <t>Proposed EFTS per Year</t>
  </si>
  <si>
    <t>89</t>
  </si>
  <si>
    <t>Error 3 - Same qualification with different prices</t>
  </si>
  <si>
    <t>Errors (Review and correct the records with errors)</t>
  </si>
  <si>
    <t>Qualification Code (select from list)</t>
  </si>
  <si>
    <t>Yes</t>
  </si>
  <si>
    <t>No</t>
  </si>
  <si>
    <t>TEO Name:</t>
  </si>
  <si>
    <t>Hurunui District</t>
  </si>
  <si>
    <t>Kaikoura District</t>
  </si>
  <si>
    <t>Mackenzie District</t>
  </si>
  <si>
    <t>South Wairarapa District</t>
  </si>
  <si>
    <t>Waimate District</t>
  </si>
  <si>
    <t>TLA and Region Cocatenated</t>
  </si>
  <si>
    <t>NC0385</t>
  </si>
  <si>
    <t>NC0644</t>
  </si>
  <si>
    <t>NT4679</t>
  </si>
  <si>
    <t>NZ1818</t>
  </si>
  <si>
    <t>New Zealand Certificate in Fibreboard Packaging (Level 2)</t>
  </si>
  <si>
    <t>NZ1833</t>
  </si>
  <si>
    <t>New Zealand Certificate in Fire and Rescue Services with strands in Airport, Urban Fire and Rescue Operations, and Vegetation (Level 2)</t>
  </si>
  <si>
    <t>NZ1839</t>
  </si>
  <si>
    <t>New Zealand Certificate in Fire and Rescue Services (Urban Operational Support) (Level 2)</t>
  </si>
  <si>
    <t>NZ1866</t>
  </si>
  <si>
    <t>New Zealand Certificate in Tissue Converting (Level 2)</t>
  </si>
  <si>
    <t>NZ1879</t>
  </si>
  <si>
    <t>New Zealand Certificate in English Language (Foundation) (Level 1)</t>
  </si>
  <si>
    <t>NZ1880</t>
  </si>
  <si>
    <t>NZ1881</t>
  </si>
  <si>
    <t>NZ1891</t>
  </si>
  <si>
    <t>New Zealand Certificate in French Cuisine (Basic)</t>
  </si>
  <si>
    <t>NZ1894</t>
  </si>
  <si>
    <t>New Zealand Certificate in French Patisserie (Basic)</t>
  </si>
  <si>
    <t>NZ1946</t>
  </si>
  <si>
    <t>New Zealand Certificate in Aviation (Aircraft Cleaning) (Level 2)</t>
  </si>
  <si>
    <t>NZ2108</t>
  </si>
  <si>
    <t>New Zealand Certificate in Hospitality (Level 2)</t>
  </si>
  <si>
    <t>NZ2136</t>
  </si>
  <si>
    <t>New Zealand Certificate in Electricity Supply (Introductory) (Level 2)</t>
  </si>
  <si>
    <t>NZ2234</t>
  </si>
  <si>
    <t>New Zealand Certificate in Retail (Customer Service and Sales Support) (Level 2)</t>
  </si>
  <si>
    <t>New Delivery Site Location 
(if applicable)</t>
  </si>
  <si>
    <t>NZQF Level
 1 or 2</t>
  </si>
  <si>
    <t>Manurewa</t>
  </si>
  <si>
    <t>Whitireia New Zealand</t>
  </si>
  <si>
    <t>Tai Poutini Polytechnic</t>
  </si>
  <si>
    <t>Te Kaupapa Training Limited</t>
  </si>
  <si>
    <t>EnterpriseMIT LIMITED</t>
  </si>
  <si>
    <t>Avon City Ford</t>
  </si>
  <si>
    <t>New Zealand School of Radio Limited</t>
  </si>
  <si>
    <t>Wilkinson's English Language School Limited</t>
  </si>
  <si>
    <t>Mr Barber Limited</t>
  </si>
  <si>
    <t>Samala Robinson Academy Limited</t>
  </si>
  <si>
    <t>EmployNZ Limited</t>
  </si>
  <si>
    <t>DAS Training Solutions Limited</t>
  </si>
  <si>
    <t>Quantum Education Group ES Limited</t>
  </si>
  <si>
    <t>Foundation English Limited</t>
  </si>
  <si>
    <t>Corporate Academy Group Limited</t>
  </si>
  <si>
    <t>Making Futures Happen International Institute Limited</t>
  </si>
  <si>
    <t>Learning Innovations Limited</t>
  </si>
  <si>
    <t>New Zealand School of Education Limited</t>
  </si>
  <si>
    <t>Responsive Trade Education Limited</t>
  </si>
  <si>
    <t>Edvance Limited</t>
  </si>
  <si>
    <t>Bay Agricultural Training and Recruitment Limited</t>
  </si>
  <si>
    <t>New Zealand Institute of Education 2007 Limited</t>
  </si>
  <si>
    <t>Elliott Hairdressing Training Centre Limited</t>
  </si>
  <si>
    <t>Ashburton Learning Centre Incorporated</t>
  </si>
  <si>
    <t>Equilibrium by Elite Limited</t>
  </si>
  <si>
    <t>Education Action Limited</t>
  </si>
  <si>
    <t>Metal Tech Education Limited</t>
  </si>
  <si>
    <t>Waikato Institute for Leisure and Sport Studies Trust Board</t>
  </si>
  <si>
    <t>BOP School of Welding Limited</t>
  </si>
  <si>
    <t>Lotus Holistic Centre Limited</t>
  </si>
  <si>
    <t>Kyrewood Equestrian Centre Limited</t>
  </si>
  <si>
    <t>Taranaki Educare Training Trust</t>
  </si>
  <si>
    <t>Tauranga Hair Design Academy Limited</t>
  </si>
  <si>
    <t>The National College of Security Personnel and Technology Limited</t>
  </si>
  <si>
    <t>Capital Training Limited</t>
  </si>
  <si>
    <t>Mara Marketing Limited</t>
  </si>
  <si>
    <t>Languages International Limited</t>
  </si>
  <si>
    <t>Air New Zealand Limited</t>
  </si>
  <si>
    <t>Thomden Holdings Limited</t>
  </si>
  <si>
    <t>The International College of Camille Limited</t>
  </si>
  <si>
    <t>Shribrown Limited</t>
  </si>
  <si>
    <t>Te Wananga O Aotearoa</t>
  </si>
  <si>
    <t>Crown Institute of Studies Limited</t>
  </si>
  <si>
    <t>Kokiri Marae Keriana Olsen Trust</t>
  </si>
  <si>
    <t>Feats Ltd</t>
  </si>
  <si>
    <t>The College of Future Learning New Zealand Limited</t>
  </si>
  <si>
    <t>Tupoho Whanau Trust Incorporated</t>
  </si>
  <si>
    <t>U-Turn Community Training Services Limited</t>
  </si>
  <si>
    <t>Trade Education Limited</t>
  </si>
  <si>
    <t>The Ngati Maniapoto Marae Pact Trust Incorporated</t>
  </si>
  <si>
    <t>ACTS Institute of New Zealand</t>
  </si>
  <si>
    <t>Aronui Technical Training Council</t>
  </si>
  <si>
    <t>Sobieski Consultants (Training Division) Limited</t>
  </si>
  <si>
    <t>Quality Education Services Trust Limited</t>
  </si>
  <si>
    <t>Academy of Diving Trust</t>
  </si>
  <si>
    <t>Te Wananga O Raukawa</t>
  </si>
  <si>
    <t>Westport Deep Sea Fishing Limited</t>
  </si>
  <si>
    <t>Wairoa Waikaremoana Maori Trust Board</t>
  </si>
  <si>
    <t>C Hayes Engineering Limited</t>
  </si>
  <si>
    <t>Whitireia New Zealand Limited</t>
  </si>
  <si>
    <t>Patricks School of Hairdressing Limited</t>
  </si>
  <si>
    <t>Te Whare Wananga O Awanuiarangi</t>
  </si>
  <si>
    <t>Te Arawa Lakes Trust</t>
  </si>
  <si>
    <t>Dunedin Trade Training Centre Limited</t>
  </si>
  <si>
    <t>Nelson Training Centre Limited</t>
  </si>
  <si>
    <t>Golden Bay Work Centre Trust</t>
  </si>
  <si>
    <t>Harrington\Vaughan Academy of Hairdressing Limited</t>
  </si>
  <si>
    <t>2 Meke Training Limited</t>
  </si>
  <si>
    <t>Auckland City Training School</t>
  </si>
  <si>
    <t>The Lakeland Learning Company Limited</t>
  </si>
  <si>
    <t>Excel Ministries Charitable Trust</t>
  </si>
  <si>
    <t>Wai Ora Christian Community Trust</t>
  </si>
  <si>
    <t>Te Runanga O Nga Maata Waka Incorporated</t>
  </si>
  <si>
    <t>Tautoko Work Trust</t>
  </si>
  <si>
    <t>Orongomai Marae Community Centre Trust</t>
  </si>
  <si>
    <t>Nelson Technical Institute Limited</t>
  </si>
  <si>
    <t>Gisborne Development Incorporated</t>
  </si>
  <si>
    <t>Morrinsville Training Centre Limited</t>
  </si>
  <si>
    <t>Regent Training Centre Limited</t>
  </si>
  <si>
    <t>New Zealand School of Food and Wine Limited</t>
  </si>
  <si>
    <t>Eastbay Rural Education Activities (REAP) Incorporated</t>
  </si>
  <si>
    <t>New Zealand Institute of Fashion Technology Limited</t>
  </si>
  <si>
    <t>If you add new TEO to this list - you must also add delivery site 89 - new site to the delivery site list
Also update named ranges</t>
  </si>
  <si>
    <t>Complete one row per qualification per delivery site. Complete all shaded columns and boxes.</t>
  </si>
  <si>
    <t>WR3051</t>
  </si>
  <si>
    <t>WR3052</t>
  </si>
  <si>
    <t>AI2069</t>
  </si>
  <si>
    <t>New Qualification in 2017?</t>
  </si>
  <si>
    <t>Prisoner education (Corrections)?</t>
  </si>
  <si>
    <t>Part B: Application for Proposed Mix of Provision for 2017 &amp; 2018 SAC Levels 1 &amp; 2 Competitive Process</t>
  </si>
  <si>
    <t>EDUMIS:</t>
  </si>
  <si>
    <t>Mandatory</t>
  </si>
  <si>
    <t>Calculated</t>
  </si>
  <si>
    <t>Optional</t>
  </si>
  <si>
    <t>Special Education</t>
  </si>
  <si>
    <t>Other Non-Trades</t>
  </si>
  <si>
    <t>The total number of EFTS you would like to deliver per year</t>
  </si>
  <si>
    <t>ADD EXTRAMURAL OPTIONS IN</t>
  </si>
  <si>
    <t>Extramural?</t>
  </si>
  <si>
    <t>New?</t>
  </si>
  <si>
    <t>Extramural</t>
  </si>
  <si>
    <t>(this may not be the same as the total of the Proposed EFTS)</t>
  </si>
  <si>
    <t>New Zealand Certificate in English Language (Level 1)</t>
  </si>
  <si>
    <t>New Zealand Certificate in English Language (Level 2)</t>
  </si>
  <si>
    <t>New Zealand Certificate in Solid Wood Manufacturing (Level 2) with strands in Finger Jointing; Laminating; Pole, Post and Pile; Sawmilling; Timber Drying and Treatment; Timber Grading; Timber Machining; and Wood Pallet Manufacturing</t>
  </si>
  <si>
    <t>45 - 74</t>
  </si>
  <si>
    <t>New Zealand Certificate in Tourism (Introductory Skills) (Level 2)</t>
  </si>
  <si>
    <t>New Zealand Certificate in Salon Skills (Introductory) (Level 2)</t>
  </si>
  <si>
    <t>New Zealand Certificate in Primary Industry Skills (Level 2)</t>
  </si>
  <si>
    <t>New Zealand Certificate in Personal Financial Capability (Level 2)</t>
  </si>
  <si>
    <t>New Zealand Certificate in Wood Manufacturing (Level 2) with strands in Foundation Knowledge, Wood Handling and Distribution, and Wood Processing</t>
  </si>
  <si>
    <t>40 - 41</t>
  </si>
  <si>
    <t>New Zealand Certificate in Cleaning (Level 2) with optional endorsement in Health Care Facilities Cleaning</t>
  </si>
  <si>
    <t>New Zealand Certificate in Forest Industry Foundation Skills (Level 2) with strands in Breaking Out, Establishment, Landing Operations, and Pruning</t>
  </si>
  <si>
    <t>42 - 55</t>
  </si>
  <si>
    <t>New Zealand Certificate in Forestry (Access and Operational Awareness) (Level 2)</t>
  </si>
  <si>
    <t>New Zealand Certificate in Equine Skills (Level 2)</t>
  </si>
  <si>
    <t>New Zealand Certificate in Wool Harvesting (Level 2) with strands in Crutching, Wool Handling, and Crutching and Shearing</t>
  </si>
  <si>
    <t>40 - 75</t>
  </si>
  <si>
    <t>New Zealand Certificate in Wood Panel Manufacturing (Level 2)</t>
  </si>
  <si>
    <t>New Zealand Certificate in Laundry Processing (Level 2) with an optional strand in Washroom Procedures</t>
  </si>
  <si>
    <t>New Zealand Certificate in Manaaki Marae - Te Kauta, Te Wharekai (Kaupae 2)</t>
  </si>
  <si>
    <t>New Zealand Certificate in Health and Wellbeing (Level 2)</t>
  </si>
  <si>
    <t>New Zealand Certificate in Maritime Crewing (Level 2)</t>
  </si>
  <si>
    <t>New Zealand Certificate in Infrastructure Works (Level 2)</t>
  </si>
  <si>
    <t>New Zealand Certificate in Computing (User Fundamentals) (Level 2)</t>
  </si>
  <si>
    <t>New Zealand Certificate in Arts and Design (Level 2)</t>
  </si>
  <si>
    <t>New Zealand Certificate in Floristry (Level 2)</t>
  </si>
  <si>
    <t>New Zealand Certificate in Manufacturing (Level 2)</t>
  </si>
  <si>
    <t>New Zealand Certificate in Food or Beverage Processing (Level 2)</t>
  </si>
  <si>
    <t>New Zealand Certificate in Resource Recovery (Level 2)</t>
  </si>
  <si>
    <t>New Zealand Certificate in Furniture (Level 2) with strands in Cabinetmaking, Furniture Finishing, and Upholstery</t>
  </si>
  <si>
    <t>67 - 78</t>
  </si>
  <si>
    <t>New Zealand Certificate in Early Childhood Learning and Care (Level 2)</t>
  </si>
  <si>
    <t>New Zealand Certificate in Skills for Living for Supported Learners (Level 1) with an optional strand in Skills for Working</t>
  </si>
  <si>
    <t>55 - 75</t>
  </si>
  <si>
    <t>New Zealand Certificate in a Maori World View of Early Learning (Level 2)</t>
  </si>
  <si>
    <t>New Zealand Certificate in Foundation Skills (Level 1)</t>
  </si>
  <si>
    <t>New Zealand Certificate in Foundation Skills (Level 2)</t>
  </si>
  <si>
    <t>New Zealand Certificate in Mining and Quarrying (Level 2)</t>
  </si>
  <si>
    <t>New Zealand Certificate of Steiner Education (Level 1)</t>
  </si>
  <si>
    <t>New Zealand Certificate of Steiner Education (Level 2)</t>
  </si>
  <si>
    <t>New Zealand Certificate in Emergency Response (Level 2) with strands in Aviation Rescue Fire Fighting, Civil Defence Emergency Management, Urban Fire and Rescue Operations, and Workplace Response</t>
  </si>
  <si>
    <t>New Zealand Certificate in Tikanga (Waka, Rongoa, Te Ara Nunumi, Matauranga Maori, Maori Development, Rangahau) (Level 2)</t>
  </si>
  <si>
    <t>New Zealand Certificate in Te Reo (Rumaki, Reo Rua) (Level 1)</t>
  </si>
  <si>
    <t>New Zealand Certificate in Te Reo Maori (Rumaki, Reo Rua) (Level 2)</t>
  </si>
  <si>
    <t>New Zealand Certificate in Te Reo Maori (Rumaki) (Level 5)</t>
  </si>
  <si>
    <t>New Zealand Certificate in Commercial Road Transport (Level 2)</t>
  </si>
  <si>
    <t>0.35 - 0.375</t>
  </si>
  <si>
    <t>0.375 - 0.6167</t>
  </si>
  <si>
    <t>0.3333 - 0.3417</t>
  </si>
  <si>
    <t>0.3333 - 0.625</t>
  </si>
  <si>
    <t>0.5583 - 0.65</t>
  </si>
  <si>
    <t>0.4583 - 0.625</t>
  </si>
  <si>
    <t>NZ1967</t>
  </si>
  <si>
    <t>NZ2198</t>
  </si>
  <si>
    <t>NZ2201</t>
  </si>
  <si>
    <t>NZ2218</t>
  </si>
  <si>
    <t>NZ2248</t>
  </si>
  <si>
    <t>NZ2309</t>
  </si>
  <si>
    <t>NZ2316</t>
  </si>
  <si>
    <t>NZ2325</t>
  </si>
  <si>
    <t>NZ2335</t>
  </si>
  <si>
    <t>NZ2375</t>
  </si>
  <si>
    <t>NZ2391</t>
  </si>
  <si>
    <t>NZ2405</t>
  </si>
  <si>
    <t>NZ2431</t>
  </si>
  <si>
    <t>NZ2435</t>
  </si>
  <si>
    <t>NZ2469</t>
  </si>
  <si>
    <t>NZ2508</t>
  </si>
  <si>
    <t>NZ2522</t>
  </si>
  <si>
    <t>NZ2591</t>
  </si>
  <si>
    <t>NZ2625</t>
  </si>
  <si>
    <t>NZ2671</t>
  </si>
  <si>
    <t>NZ2729</t>
  </si>
  <si>
    <t>NZ2735</t>
  </si>
  <si>
    <t>NZ2743</t>
  </si>
  <si>
    <t>NZ2780</t>
  </si>
  <si>
    <t>NZ2848</t>
  </si>
  <si>
    <t>NZ2853</t>
  </si>
  <si>
    <t>NZ2854</t>
  </si>
  <si>
    <t>NZ2861</t>
  </si>
  <si>
    <t>NZ2862</t>
  </si>
  <si>
    <t>NZ2931</t>
  </si>
  <si>
    <t>NZ2937</t>
  </si>
  <si>
    <t>NZ2938</t>
  </si>
  <si>
    <t>NZ3021</t>
  </si>
  <si>
    <t>NZ3038</t>
  </si>
  <si>
    <t>NZ3043</t>
  </si>
  <si>
    <t>NZ3044</t>
  </si>
  <si>
    <t>NZ3047</t>
  </si>
  <si>
    <t>NZ3088</t>
  </si>
  <si>
    <t>AI2098</t>
  </si>
  <si>
    <t>AO3347</t>
  </si>
  <si>
    <t>HB3776</t>
  </si>
  <si>
    <t>HB4030</t>
  </si>
  <si>
    <t>HBTS01</t>
  </si>
  <si>
    <t>HBTS02</t>
  </si>
  <si>
    <t>HV4475</t>
  </si>
  <si>
    <t>HV4513</t>
  </si>
  <si>
    <t>HV4514</t>
  </si>
  <si>
    <t>MA4100</t>
  </si>
  <si>
    <t>MA4337</t>
  </si>
  <si>
    <t>MA4338</t>
  </si>
  <si>
    <t>MN1881</t>
  </si>
  <si>
    <t>NC0461</t>
  </si>
  <si>
    <t>NC0552</t>
  </si>
  <si>
    <t>NC0555</t>
  </si>
  <si>
    <t>NC0587</t>
  </si>
  <si>
    <t>NC0928</t>
  </si>
  <si>
    <t>NC0973</t>
  </si>
  <si>
    <t>NC1111</t>
  </si>
  <si>
    <t>NC1257</t>
  </si>
  <si>
    <t>NC1293</t>
  </si>
  <si>
    <t>NC1488</t>
  </si>
  <si>
    <t>NC5440</t>
  </si>
  <si>
    <t>NCEAL1</t>
  </si>
  <si>
    <t>NCEP1N</t>
  </si>
  <si>
    <t>NCEP1T</t>
  </si>
  <si>
    <t>NCEP2N</t>
  </si>
  <si>
    <t>NCEP2T</t>
  </si>
  <si>
    <t>NCEP3N</t>
  </si>
  <si>
    <t>NCEP3T</t>
  </si>
  <si>
    <t>NCEP4N</t>
  </si>
  <si>
    <t>NCEP4T</t>
  </si>
  <si>
    <t>NCEP5N</t>
  </si>
  <si>
    <t>NCEP6N</t>
  </si>
  <si>
    <t>NE4802</t>
  </si>
  <si>
    <t>NE4804</t>
  </si>
  <si>
    <t>NE4805</t>
  </si>
  <si>
    <t>NE4836</t>
  </si>
  <si>
    <t>NE4837</t>
  </si>
  <si>
    <t>NE4850</t>
  </si>
  <si>
    <t>NE4851</t>
  </si>
  <si>
    <t>NE4852</t>
  </si>
  <si>
    <t>NE4853</t>
  </si>
  <si>
    <t>NE4854</t>
  </si>
  <si>
    <t>NE4855</t>
  </si>
  <si>
    <t>NE4856</t>
  </si>
  <si>
    <t>NE4857</t>
  </si>
  <si>
    <t>NE4866</t>
  </si>
  <si>
    <t>NE4867</t>
  </si>
  <si>
    <t>NE4942</t>
  </si>
  <si>
    <t>NT4676</t>
  </si>
  <si>
    <t>NT4819</t>
  </si>
  <si>
    <t>OP3113</t>
  </si>
  <si>
    <t>OT4784</t>
  </si>
  <si>
    <t>PC1000</t>
  </si>
  <si>
    <t>PC2752</t>
  </si>
  <si>
    <t>PC4000</t>
  </si>
  <si>
    <t>RCM030</t>
  </si>
  <si>
    <t>ST4931</t>
  </si>
  <si>
    <t>ST4994</t>
  </si>
  <si>
    <t>ST5193</t>
  </si>
  <si>
    <t>ST5214</t>
  </si>
  <si>
    <t>ST5317</t>
  </si>
  <si>
    <t>ST5318</t>
  </si>
  <si>
    <t>TF0606</t>
  </si>
  <si>
    <t>TF0747</t>
  </si>
  <si>
    <t>WC2921</t>
  </si>
  <si>
    <t>WC2954</t>
  </si>
  <si>
    <t>WC2992</t>
  </si>
  <si>
    <t>WC2995</t>
  </si>
  <si>
    <t>WC3082</t>
  </si>
  <si>
    <t>WC3086</t>
  </si>
  <si>
    <t>WC3089</t>
  </si>
  <si>
    <t>WCCOP</t>
  </si>
  <si>
    <t>WR2997</t>
  </si>
  <si>
    <t>WR3056</t>
  </si>
  <si>
    <t>WR3057</t>
  </si>
  <si>
    <t>WR3058</t>
  </si>
  <si>
    <t>WR3109</t>
  </si>
  <si>
    <t>WR3128</t>
  </si>
  <si>
    <t>NCEA Construction and Infrastructure Non-trade</t>
  </si>
  <si>
    <t>NCEA Construction and Infrastructure Trade</t>
  </si>
  <si>
    <t>NCEA Manufacturing and Technology Non-trade</t>
  </si>
  <si>
    <t>NCEA Manufacturing and Technology Trade</t>
  </si>
  <si>
    <t>NCEA Primary Industries Non-trade</t>
  </si>
  <si>
    <t>NCEA Primary Industries Trade</t>
  </si>
  <si>
    <t>NCEA Service Industries Non-trade</t>
  </si>
  <si>
    <t>NCEA Service Industries Trade</t>
  </si>
  <si>
    <t>NCEA Social and Community Services Non-trade</t>
  </si>
  <si>
    <t>NCEP5T</t>
  </si>
  <si>
    <t>NCEA Social and Community Services Trade</t>
  </si>
  <si>
    <t>NCEA Creative Industries Non-trade</t>
  </si>
  <si>
    <t>NCEP6T</t>
  </si>
  <si>
    <t>NCEA Creative Industries Trade</t>
  </si>
  <si>
    <r>
      <t xml:space="preserve">Price per EFTS (GST exclusive)
</t>
    </r>
    <r>
      <rPr>
        <i/>
        <sz val="10"/>
        <color rgb="FFFF9900"/>
        <rFont val="Calibri"/>
        <family val="2"/>
      </rPr>
      <t>($0,000.00)</t>
    </r>
  </si>
  <si>
    <t>Qualification with relevant delivery history</t>
  </si>
  <si>
    <t>Type of Provision
(Select from list)</t>
  </si>
  <si>
    <t>Auckland University of Technology (AUT)</t>
  </si>
  <si>
    <t>Employment Focus Limited</t>
  </si>
  <si>
    <t>Safety N' Action Limited</t>
  </si>
  <si>
    <t>Christian English Academy in New Zealand Limited</t>
  </si>
  <si>
    <t>ACG Tertiary &amp; Careers Group Limited</t>
  </si>
  <si>
    <t>English Language Partners New Zealand Trust</t>
  </si>
  <si>
    <t>Multicultural Learning and Support Services Incorporated</t>
  </si>
  <si>
    <t>Porse Education and Training (NZ) Limited</t>
  </si>
  <si>
    <t>Central Otago Rural Education Activities Programme Incorporated</t>
  </si>
  <si>
    <t>Cornerstone Education Limited</t>
  </si>
  <si>
    <t>ACG Yoobee School of Design</t>
  </si>
  <si>
    <t>Taratahi Agricultural Training Centre (Wairarapa)</t>
  </si>
  <si>
    <t>Canterbury College  Limited</t>
  </si>
  <si>
    <t>The Sir George Seymour and Travel Careers &amp; Training Limited</t>
  </si>
  <si>
    <t>Auckland Hotel and Chefs Training School 1999 Limited</t>
  </si>
  <si>
    <t>Animation College New Zealand Limited</t>
  </si>
  <si>
    <t>Polyethnic Institute of Studies Limited</t>
  </si>
  <si>
    <t>Off Campus</t>
  </si>
  <si>
    <t>Not Applicable</t>
  </si>
  <si>
    <t>Judea-Community Sports Club</t>
  </si>
  <si>
    <t>Tetetawha Marae</t>
  </si>
  <si>
    <t>Katikati Heritage Museum</t>
  </si>
  <si>
    <t>Tahuwhakatiki Marae</t>
  </si>
  <si>
    <t>EastPack Washer Road</t>
  </si>
  <si>
    <t>Te Korowai Hauora o Hauraki</t>
  </si>
  <si>
    <t>Thames Post Office Building</t>
  </si>
  <si>
    <t>Nelson Marlborough Institute of Technology  Campus</t>
  </si>
  <si>
    <t>Youth and Whanau Action Centre</t>
  </si>
  <si>
    <t>Te Piringatahi o Te Maunga Rongo Marae</t>
  </si>
  <si>
    <t>Goldsfields Mall</t>
  </si>
  <si>
    <t>Central North Island Kindergarten Trust</t>
  </si>
  <si>
    <t>Sugar Plum Tree Cafe</t>
  </si>
  <si>
    <t>53</t>
  </si>
  <si>
    <t>Opotiki College</t>
  </si>
  <si>
    <t>Fashion Island - Tenancy C - WITHDRAWN</t>
  </si>
  <si>
    <t>Papamoa Library</t>
  </si>
  <si>
    <t>Ignition Co-Working Site</t>
  </si>
  <si>
    <t>SWD Council - Warehouse</t>
  </si>
  <si>
    <t>Whakaatu Whanaunga Trust</t>
  </si>
  <si>
    <t>59</t>
  </si>
  <si>
    <t>Hei Marae</t>
  </si>
  <si>
    <t>98</t>
  </si>
  <si>
    <t>Extramural Delivery</t>
  </si>
  <si>
    <t>The Mind Lab by Unitec</t>
  </si>
  <si>
    <t>64</t>
  </si>
  <si>
    <t>Conference Centre</t>
  </si>
  <si>
    <t>Henderson High School</t>
  </si>
  <si>
    <t>66</t>
  </si>
  <si>
    <t>Waiuku College</t>
  </si>
  <si>
    <t>67</t>
  </si>
  <si>
    <t>Hato Petera</t>
  </si>
  <si>
    <t>68</t>
  </si>
  <si>
    <t>Dilworth College</t>
  </si>
  <si>
    <t>69</t>
  </si>
  <si>
    <t>Selwyn College</t>
  </si>
  <si>
    <t>Wharf Shed 3</t>
  </si>
  <si>
    <t>71</t>
  </si>
  <si>
    <t>IBM Centre</t>
  </si>
  <si>
    <t>Walker</t>
  </si>
  <si>
    <t>73</t>
  </si>
  <si>
    <t>Highland Park Community House</t>
  </si>
  <si>
    <t>74</t>
  </si>
  <si>
    <t>Rotorua Girl’s High School</t>
  </si>
  <si>
    <t>Tawhero School</t>
  </si>
  <si>
    <t>76</t>
  </si>
  <si>
    <t>Excellere College</t>
  </si>
  <si>
    <t>77</t>
  </si>
  <si>
    <t>The Garden School</t>
  </si>
  <si>
    <t>Ensors Road</t>
  </si>
  <si>
    <t>Hornby Campus Connect</t>
  </si>
  <si>
    <t>Bishopdale Campus Connect</t>
  </si>
  <si>
    <t>New Brighton Campus Connect</t>
  </si>
  <si>
    <t>Rangiora Campus Connect</t>
  </si>
  <si>
    <t>Christchurch Men's Prison</t>
  </si>
  <si>
    <t>Driving School</t>
  </si>
  <si>
    <t>Washdyke Farm Campus</t>
  </si>
  <si>
    <t>Timaru Campus</t>
  </si>
  <si>
    <t>Oamaru</t>
  </si>
  <si>
    <t>91</t>
  </si>
  <si>
    <t>Seminars / Offsite</t>
  </si>
  <si>
    <t>92</t>
  </si>
  <si>
    <t>Trade Academy - non-lead provider delivery</t>
  </si>
  <si>
    <t>Distance</t>
  </si>
  <si>
    <t>EIT Tairawhiti Stout St Campus</t>
  </si>
  <si>
    <t>EIT Ruatoria Learning Centre</t>
  </si>
  <si>
    <t>EIT Tokomaru Bay Learning Centrre</t>
  </si>
  <si>
    <t>Le Cordon Bleu</t>
  </si>
  <si>
    <t>Industry Training Centre - Mohuia</t>
  </si>
  <si>
    <t>SkillsUpdate</t>
  </si>
  <si>
    <t>UCOL Opunake Trades Workshop</t>
  </si>
  <si>
    <t>KIWIDOTCOM</t>
  </si>
  <si>
    <t>Courses Delivered Extramurally or by Distance Learning</t>
  </si>
  <si>
    <t>99</t>
  </si>
  <si>
    <t>Community Education Courses</t>
  </si>
  <si>
    <t>Community Education</t>
  </si>
  <si>
    <t>UNITEC Marae</t>
  </si>
  <si>
    <t>Kurawaka Retreat Centre</t>
  </si>
  <si>
    <t>Global Campus Auckland</t>
  </si>
  <si>
    <t>Kaikoura</t>
  </si>
  <si>
    <t>OC</t>
  </si>
  <si>
    <t>Other Site</t>
  </si>
  <si>
    <t>Mahimaru Marae</t>
  </si>
  <si>
    <t>Moerewa</t>
  </si>
  <si>
    <t>Kaipara Coast</t>
  </si>
  <si>
    <t>Cedar Centre</t>
  </si>
  <si>
    <t>Far North District sites</t>
  </si>
  <si>
    <t>Whangarei District Sites</t>
  </si>
  <si>
    <t>Kaipara District Sites</t>
  </si>
  <si>
    <t>Rodney District Sites</t>
  </si>
  <si>
    <t>Auckland South Districts Sites</t>
  </si>
  <si>
    <t>Mid Northland District</t>
  </si>
  <si>
    <t>Taranaki District</t>
  </si>
  <si>
    <t>Wellington District</t>
  </si>
  <si>
    <t>Bay of Plenty District</t>
  </si>
  <si>
    <t>Nelson/Marlborough District</t>
  </si>
  <si>
    <t>Canterbury District</t>
  </si>
  <si>
    <t>South Island West Coast District</t>
  </si>
  <si>
    <t>Otago District</t>
  </si>
  <si>
    <t>Auckland Northshore District</t>
  </si>
  <si>
    <t>Auckland Western District</t>
  </si>
  <si>
    <t>ICA</t>
  </si>
  <si>
    <t>Paremoremo</t>
  </si>
  <si>
    <t>Courses delivered extramurally or by distance learning</t>
  </si>
  <si>
    <t>Future Skills Academy</t>
  </si>
  <si>
    <t>Cumberland Street</t>
  </si>
  <si>
    <t>Petone</t>
  </si>
  <si>
    <t>Off Campus - In Region</t>
  </si>
  <si>
    <t>Off Campus - Out of Region</t>
  </si>
  <si>
    <t>Extramural / Distance Learning</t>
  </si>
  <si>
    <t>Course delivered extramurally or by distance learning.</t>
  </si>
  <si>
    <t>Distance Learning</t>
  </si>
  <si>
    <t>Oakura Marae</t>
  </si>
  <si>
    <t>Kairau Marae</t>
  </si>
  <si>
    <t>Mahia Mai a Whai Tara</t>
  </si>
  <si>
    <t>New Zealand Fire Service, Waverley Fire Station</t>
  </si>
  <si>
    <t>Te Oranganui Iwi Health Authority</t>
  </si>
  <si>
    <t>Hikoikoi Management</t>
  </si>
  <si>
    <t>New Plymouth Boys' High School</t>
  </si>
  <si>
    <t>Raumano Health Trust</t>
  </si>
  <si>
    <t>Level 1, Kings Building</t>
  </si>
  <si>
    <t>New Zealand Institute of Highway Technology (NZIHT)</t>
  </si>
  <si>
    <t>New Zealand Insitute of Highway Technology (NZIHT)</t>
  </si>
  <si>
    <t>Queens Academic Group</t>
  </si>
  <si>
    <t>Te Wananga O Aotearoa (TWOA)</t>
  </si>
  <si>
    <t>Taumarunui High School</t>
  </si>
  <si>
    <t>Te Puke High School</t>
  </si>
  <si>
    <t>Tongariro School</t>
  </si>
  <si>
    <t>Opotiki Youth and Whanau Activity Centre</t>
  </si>
  <si>
    <t>Otorohanga Kiwi House</t>
  </si>
  <si>
    <t>Horaparaikete Papakainga</t>
  </si>
  <si>
    <t>Watts and Hughes Construction Ltd</t>
  </si>
  <si>
    <t>Te Wharekura o Mauao</t>
  </si>
  <si>
    <t>Nga Matapuna Oranga PHO</t>
  </si>
  <si>
    <t>Whaioranga Trust</t>
  </si>
  <si>
    <t>Tahuwhakatiki (Romai) Marae</t>
  </si>
  <si>
    <t>Taumarunui</t>
  </si>
  <si>
    <t>Tipapa Marae - Ngati Manawa</t>
  </si>
  <si>
    <t>Sports Pavilion</t>
  </si>
  <si>
    <t>Te Amorangi Centre</t>
  </si>
  <si>
    <t>Historic Village</t>
  </si>
  <si>
    <t>Te Whare Aronui o Tuwharetoa</t>
  </si>
  <si>
    <t>Te Kuirau Marae</t>
  </si>
  <si>
    <t>Mount Maunganui College</t>
  </si>
  <si>
    <t>Tuwharetoa Ki Kawerau Health, Education and Social Services</t>
  </si>
  <si>
    <t>Whakatane District Council</t>
  </si>
  <si>
    <t>Extramural or Distance Learning</t>
  </si>
  <si>
    <t>Distance  Learning</t>
  </si>
  <si>
    <t>Auckland Region Women’s Corrections Facility</t>
  </si>
  <si>
    <t>Spring Hill Corrections Facility</t>
  </si>
  <si>
    <t>Hawkes Bay Regional Prison</t>
  </si>
  <si>
    <t>Whanganui Prison</t>
  </si>
  <si>
    <t>Arohata Prison</t>
  </si>
  <si>
    <t>Christchurch Men’s Prison</t>
  </si>
  <si>
    <t>Christchurch Women’s Prison</t>
  </si>
  <si>
    <t>Community - Northland</t>
  </si>
  <si>
    <t>Community - Auckland</t>
  </si>
  <si>
    <t>Community - MECF</t>
  </si>
  <si>
    <t>Community - Wiri Men’s Prison</t>
  </si>
  <si>
    <t>Community - Hamilton</t>
  </si>
  <si>
    <t>Community - Rotorua</t>
  </si>
  <si>
    <t>Community - Whakatane</t>
  </si>
  <si>
    <t>Community - Napier</t>
  </si>
  <si>
    <t>Community - Palmerston North</t>
  </si>
  <si>
    <t>Community - Wellington</t>
  </si>
  <si>
    <t>Community - Blenheim</t>
  </si>
  <si>
    <t>Community - Christchurch</t>
  </si>
  <si>
    <t>Community - Dunedin</t>
  </si>
  <si>
    <t>Community - South Dunedin</t>
  </si>
  <si>
    <t>Community - Oamaru</t>
  </si>
  <si>
    <t>Main Campus (Extramural)</t>
  </si>
  <si>
    <t>Westport Trades Workshop</t>
  </si>
  <si>
    <t>West Coast Digger School</t>
  </si>
  <si>
    <t>Auckland Trades Campus</t>
  </si>
  <si>
    <t>Extramural/Distance Learning</t>
  </si>
  <si>
    <t>AUT North</t>
  </si>
  <si>
    <t>AUT South</t>
  </si>
  <si>
    <t>Millenium Campus</t>
  </si>
  <si>
    <t>EnterpriseMIT West</t>
  </si>
  <si>
    <t>EnterpriseMIT (Manukau Institute of Technology)</t>
  </si>
  <si>
    <t>Western Institute of Technology at Taranaki</t>
  </si>
  <si>
    <t>Manfield Racecourse</t>
  </si>
  <si>
    <t>Hayseed Trust</t>
  </si>
  <si>
    <t>Western Community Centre</t>
  </si>
  <si>
    <t>Katikati Community Centre</t>
  </si>
  <si>
    <t>A&amp;P Showgrounds</t>
  </si>
  <si>
    <t>Hutt Bridge Club</t>
  </si>
  <si>
    <t>Invercargill City Library</t>
  </si>
  <si>
    <t>Aratiatia Station</t>
  </si>
  <si>
    <t>Linton Park Community Centre</t>
  </si>
  <si>
    <t>Fairfield House</t>
  </si>
  <si>
    <t>Seven Oaks School</t>
  </si>
  <si>
    <t>Salvation Army Corps</t>
  </si>
  <si>
    <t>Pukekohe Netball Centre</t>
  </si>
  <si>
    <t>Community Resource Centre</t>
  </si>
  <si>
    <t>Manawatu Community Trust</t>
  </si>
  <si>
    <t>11 Prouse Street</t>
  </si>
  <si>
    <t>Founders Park</t>
  </si>
  <si>
    <t>Te Whare Oranga o Parakai</t>
  </si>
  <si>
    <t>Canterbury Country Cricket Association, Main Power Oval</t>
  </si>
  <si>
    <t>Historic Village (Village School House)</t>
  </si>
  <si>
    <t>St Stephens Church</t>
  </si>
  <si>
    <t>Charles Plimmer House, Inner Most Gardens</t>
  </si>
  <si>
    <t>49 Sala Street</t>
  </si>
  <si>
    <t>AMS Group - Christchurch</t>
  </si>
  <si>
    <t>AMS Group - Whangarei</t>
  </si>
  <si>
    <t>AMS Group - Napier</t>
  </si>
  <si>
    <t>AMS Group - Wellington</t>
  </si>
  <si>
    <t>Mr Barber</t>
  </si>
  <si>
    <t>Otago Polytechnic Auckland International Campus</t>
  </si>
  <si>
    <t>Manukau Main Campus</t>
  </si>
  <si>
    <t>Tokoroa</t>
  </si>
  <si>
    <t>Christchurch Mens Prison</t>
  </si>
  <si>
    <t>Christchurch Womens Prison</t>
  </si>
  <si>
    <t>DAS Training Solutions Ltd</t>
  </si>
  <si>
    <t>Sewtec NL</t>
  </si>
  <si>
    <t>Kaitaia</t>
  </si>
  <si>
    <t>Community College Nelson</t>
  </si>
  <si>
    <t>Safety 'n Action Christchurch</t>
  </si>
  <si>
    <t>Safety 'n Action Morrinsville</t>
  </si>
  <si>
    <t>Safety 'n Action East Tamaki</t>
  </si>
  <si>
    <t>Safety 'n Action Stratfood</t>
  </si>
  <si>
    <t>Safety 'n Action Wellington</t>
  </si>
  <si>
    <t>ECOLight Stadium</t>
  </si>
  <si>
    <t>Making Futures Happen Head office</t>
  </si>
  <si>
    <t>Career NetWork Tokoroa</t>
  </si>
  <si>
    <t>North Shore Language School Glenfield Campus</t>
  </si>
  <si>
    <t>North Shore Language School Albany Campus</t>
  </si>
  <si>
    <t>North Shore Langauge School Auckland City Campus</t>
  </si>
  <si>
    <t>Otahuhu</t>
  </si>
  <si>
    <t>NZSE ICT Campus New Lynn</t>
  </si>
  <si>
    <t>Waihi</t>
  </si>
  <si>
    <t>Hagley Community College YG</t>
  </si>
  <si>
    <t>Wellcare Education Ltd - Hamilton</t>
  </si>
  <si>
    <t>Wellcare Education Ltd - Auckland</t>
  </si>
  <si>
    <t>Wellcare Education Ltd - Wellington</t>
  </si>
  <si>
    <t>Wellcare Education Ltd - Nelson</t>
  </si>
  <si>
    <t>Wellcare Education Ltd - Kapiti</t>
  </si>
  <si>
    <t>Wellcare Education Ltd - Christchurch</t>
  </si>
  <si>
    <t>Wellcare Education Ltd - Palmerston North</t>
  </si>
  <si>
    <t>Wellcare Education Ltd - Levin</t>
  </si>
  <si>
    <t>Wellcare Education Ltd - Dunedin</t>
  </si>
  <si>
    <t>ITC / NorthTec</t>
  </si>
  <si>
    <t>Mt Smart Stadium</t>
  </si>
  <si>
    <t>Tauranga (Head Office)</t>
  </si>
  <si>
    <t>Khyber Pass Road</t>
  </si>
  <si>
    <t>Wintec Building - TeKuiti</t>
  </si>
  <si>
    <t>Nga Kanohi Marae</t>
  </si>
  <si>
    <t>Tauhoa School</t>
  </si>
  <si>
    <t>Kapiti</t>
  </si>
  <si>
    <t>Napier</t>
  </si>
  <si>
    <t>Wakefield Street, Auckland</t>
  </si>
  <si>
    <t>SolomonGroup</t>
  </si>
  <si>
    <t>Leabank Primary</t>
  </si>
  <si>
    <t>Kelston Primary</t>
  </si>
  <si>
    <t>Mansell Senior School</t>
  </si>
  <si>
    <t>Stanhope Road School</t>
  </si>
  <si>
    <t>Pukekohe North Primary</t>
  </si>
  <si>
    <t>Homai Primary</t>
  </si>
  <si>
    <t>SolomonGroup Pukekohe</t>
  </si>
  <si>
    <t>Marfell Community School</t>
  </si>
  <si>
    <t>SolomonGroup Highland Park</t>
  </si>
  <si>
    <t>SolomonGroup West Campus</t>
  </si>
  <si>
    <t>Massey Community Hub</t>
  </si>
  <si>
    <t>Rongomai School</t>
  </si>
  <si>
    <t>Madhill House Community</t>
  </si>
  <si>
    <t>Manukau Papatoetoe</t>
  </si>
  <si>
    <t>Wellington Football Club</t>
  </si>
  <si>
    <t>Buttermilk</t>
  </si>
  <si>
    <t>291-295 Kamo Road</t>
  </si>
  <si>
    <t>Rahui Pokeka Campus - Te Wananga o Aotearoa</t>
  </si>
  <si>
    <t>Dunedin - Momona Hall (Temporary)</t>
  </si>
  <si>
    <t>Invercargill - Southland Times Meeting rooms (Temporary)</t>
  </si>
  <si>
    <t>Wellington - Johnsonville Community Centre (Temporary)</t>
  </si>
  <si>
    <t>Stratford - Taratahi Agricultrual Training Centre</t>
  </si>
  <si>
    <t>Unitec</t>
  </si>
  <si>
    <t>Palmerston North - Hancock Community House (Temporary)</t>
  </si>
  <si>
    <t>South Springston Memorial Hall, Christchurch (Temporary)</t>
  </si>
  <si>
    <t>Rangiora Mandeville Fire Station Christchurch (Temporary)</t>
  </si>
  <si>
    <t>Welcome Bay Community Centre, Tauranga, (Temporary)</t>
  </si>
  <si>
    <t>Presbyterian Church Hall, Cromwell (Temporary)</t>
  </si>
  <si>
    <t>EIT Rural Studies Hall, Gisborne (Temporary)</t>
  </si>
  <si>
    <t>Wakefield Fire Station, Nelson (Temporary)</t>
  </si>
  <si>
    <t>Agrilearn, Timaru (Temporary)</t>
  </si>
  <si>
    <t>St Francis Community Church, Hamilton (Temporary)</t>
  </si>
  <si>
    <t>Taupo Bay - Te Umanga - Stony Creek Station</t>
  </si>
  <si>
    <t>New Zealand Dairy Academy</t>
  </si>
  <si>
    <t>Air NZ Aviation Institute - CHC Campus</t>
  </si>
  <si>
    <t>Nosrth Shore City</t>
  </si>
  <si>
    <t>Waitakere  District</t>
  </si>
  <si>
    <t>Lower Hutt District</t>
  </si>
  <si>
    <t>Marlaborough District</t>
  </si>
  <si>
    <t>Upper Hut City</t>
  </si>
  <si>
    <t>Central Hawkes Bay District</t>
  </si>
  <si>
    <t>78</t>
  </si>
  <si>
    <t>79</t>
  </si>
  <si>
    <t>Otorohonga District</t>
  </si>
  <si>
    <t>84</t>
  </si>
  <si>
    <t>Rangitakei District</t>
  </si>
  <si>
    <t>86</t>
  </si>
  <si>
    <t>87</t>
  </si>
  <si>
    <t>88</t>
  </si>
  <si>
    <t>90</t>
  </si>
  <si>
    <t>selwyn District</t>
  </si>
  <si>
    <t>93</t>
  </si>
  <si>
    <t>Chatam Islands Territory</t>
  </si>
  <si>
    <t>Chatham Islands Territory</t>
  </si>
  <si>
    <t>94</t>
  </si>
  <si>
    <t>Intensive Literacy and Numeracy (Prisons)</t>
  </si>
  <si>
    <t>Mahi Ora - Kiwi Ora</t>
  </si>
  <si>
    <t>Service Skills Centre</t>
  </si>
  <si>
    <t>New Campus site</t>
  </si>
  <si>
    <t>New Zealand Management Academies, Moa Street</t>
  </si>
  <si>
    <t>New Zealand Management Academies, City Road Auckland</t>
  </si>
  <si>
    <t>New Zealand Management Academies, Kent Terrace Wellington</t>
  </si>
  <si>
    <t>New Zealand Management Academies, Tauranga</t>
  </si>
  <si>
    <t>New Zealand Management Academies, Karangahape Road</t>
  </si>
  <si>
    <t>New Zealand Management Academies, Cambridge Terrace Wellington</t>
  </si>
  <si>
    <t>New Zealand Management Academies, Corban Ave Henderson</t>
  </si>
  <si>
    <t>New Zealand Management Academies, Manukau</t>
  </si>
  <si>
    <t>New Zealand Management Academies, Christchurch</t>
  </si>
  <si>
    <t>New Zealand Management Academies, Epsom</t>
  </si>
  <si>
    <t>Auckland Central</t>
  </si>
  <si>
    <t>Port View</t>
  </si>
  <si>
    <t>Feats New Plymouth</t>
  </si>
  <si>
    <t>Lovedale Road, Hastings</t>
  </si>
  <si>
    <t>Kerikeri</t>
  </si>
  <si>
    <t>Correspondence</t>
  </si>
  <si>
    <t>Trade Education Rotorua Campus</t>
  </si>
  <si>
    <t>Yendell Park</t>
  </si>
  <si>
    <t>1a</t>
  </si>
  <si>
    <t>Auxiliary Unit C</t>
  </si>
  <si>
    <t>Academy of Diving Trust (Petone)</t>
  </si>
  <si>
    <t>Academy of Diving Trust (Westhaven)</t>
  </si>
  <si>
    <t>Academy New Zealand - Hastings</t>
  </si>
  <si>
    <t>Academy New Zealand - Manurewa</t>
  </si>
  <si>
    <t>Hutt Central</t>
  </si>
  <si>
    <t>Main Campus The Square</t>
  </si>
  <si>
    <t>Satellite</t>
  </si>
  <si>
    <t>500 Queen Street</t>
  </si>
  <si>
    <t>Ikaroa</t>
  </si>
  <si>
    <t>Te Taitokerau</t>
  </si>
  <si>
    <t>Distance delivery</t>
  </si>
  <si>
    <t>YMCA Porirua</t>
  </si>
  <si>
    <t>Gisborne Design School</t>
  </si>
  <si>
    <t>Whangarei Design School</t>
  </si>
  <si>
    <t>ARWCF</t>
  </si>
  <si>
    <t>ARCMF</t>
  </si>
  <si>
    <t>Horowhenua Learning Centre Trust</t>
  </si>
  <si>
    <t>TSA E&amp;E</t>
  </si>
  <si>
    <t>478 Ruakaka Road</t>
  </si>
  <si>
    <t>Greenmeadows</t>
  </si>
  <si>
    <t>8 Puhinui Road</t>
  </si>
  <si>
    <t>Randwick Park Community House</t>
  </si>
  <si>
    <t>Te Heti Te Kohanga Reo</t>
  </si>
  <si>
    <t>Manurewa Baptist Church</t>
  </si>
  <si>
    <t>Auckland Site</t>
  </si>
  <si>
    <t>Manukau Site</t>
  </si>
  <si>
    <t>Wellington Site</t>
  </si>
  <si>
    <t>VETEL Waihi</t>
  </si>
  <si>
    <t>National Certificate in Fitness (Foundation Skills)</t>
  </si>
  <si>
    <t>National Certificate in Building, Construction, and Allied Trades Skills (Level 1)</t>
  </si>
  <si>
    <t>National Certificate in Building, Construction, and Allied Trades Skills (Level 2)</t>
  </si>
  <si>
    <t>NC1413</t>
  </si>
  <si>
    <t>National Certificate in Motor Industry (Automotive Body)</t>
  </si>
  <si>
    <t>0.6083 - 1.5417</t>
  </si>
  <si>
    <t>73 - 185</t>
  </si>
  <si>
    <t>National Certificate in Basic Residential Property Maintenance</t>
  </si>
  <si>
    <t>National Certificate in Seafood Processing</t>
  </si>
  <si>
    <t>0.3583 - 0.5167</t>
  </si>
  <si>
    <t>43 - 62</t>
  </si>
  <si>
    <t>National Certificate in Infrastructure Works (Level 2)</t>
  </si>
  <si>
    <t>Certificate in Elementary Construction</t>
  </si>
  <si>
    <t>Certificate in Servicing Automotive systems</t>
  </si>
  <si>
    <t>Certificate in Painting (Trade) Level 2</t>
  </si>
  <si>
    <t>Certificate in Chinese Language (Post-Beginner)</t>
  </si>
  <si>
    <t>Certificate in Emergency Management Level 2</t>
  </si>
  <si>
    <t>Ara Institute of Canterbury</t>
  </si>
  <si>
    <t>Trades-related</t>
  </si>
  <si>
    <t>National Certificate in Computing</t>
  </si>
  <si>
    <t>National Certificate in Work and Community Skills (Supported Learning)</t>
  </si>
  <si>
    <t>National Certificate in Horticulture (Introductory)</t>
  </si>
  <si>
    <t>National Certificate in Floristry</t>
  </si>
  <si>
    <t>Certificate in Adult Learning Skills</t>
  </si>
  <si>
    <t>Certificate in Te Ara Reo Maori (Level 2)</t>
  </si>
  <si>
    <t>Te Wananga o Aotearoa Certificate in Mauri Ora</t>
  </si>
  <si>
    <t>0.7083 - 0.7</t>
  </si>
  <si>
    <t>85 - 84</t>
  </si>
  <si>
    <t>Certificate in Business Administration and Computing</t>
  </si>
  <si>
    <t>0.5 - 0.5083</t>
  </si>
  <si>
    <t>60 - 61</t>
  </si>
  <si>
    <t>Certificate in Trades Technology (Introductory)(Level)</t>
  </si>
  <si>
    <t>Te Timatanga-Certificate in Tertiary Study</t>
  </si>
  <si>
    <t>Certificate in Automotive Technology (Vehicle Servicing) Level 2</t>
  </si>
  <si>
    <t>Certificate in Motor Industry (Entry Skills)</t>
  </si>
  <si>
    <t>Certificate in Foundation Studies Level 2</t>
  </si>
  <si>
    <t>Certificate in Automotive Trades</t>
  </si>
  <si>
    <t>0.0083 - 1.0083</t>
  </si>
  <si>
    <t>1 - 121</t>
  </si>
  <si>
    <t>Certificate in Maori Studies (Level 2)</t>
  </si>
  <si>
    <t>Certificate in Applied Practical Skills</t>
  </si>
  <si>
    <t>Certificate in Small Engines (Level 2)</t>
  </si>
  <si>
    <t>HVCOP</t>
  </si>
  <si>
    <t>Certificate of Proficiency</t>
  </si>
  <si>
    <t>Certificate in Motorsport</t>
  </si>
  <si>
    <t xml:space="preserve">Certificate in Small Engines </t>
  </si>
  <si>
    <t>Certificate in Trade Skills, L1</t>
  </si>
  <si>
    <t>Certificate in Tertiary Study Skills</t>
  </si>
  <si>
    <t>Certificate in Tertiary Study - Te Timatanga</t>
  </si>
  <si>
    <t>MIT Certificate in Family Learning and Child Development (Level 2)</t>
  </si>
  <si>
    <t>MIT Certificate in Automotive Technology (Level 2)</t>
  </si>
  <si>
    <t>MIT Certificate in Automotive Electrical (Level 2)</t>
  </si>
  <si>
    <t>MIT Certificate in Foundation Education for Tertiary Pathways (Level 2)</t>
  </si>
  <si>
    <t>Certificate in Te Rito o Te Reo</t>
  </si>
  <si>
    <t>0 - 0.5</t>
  </si>
  <si>
    <t>0 - 60</t>
  </si>
  <si>
    <t>Certificate in Business Administration (Level 2)</t>
  </si>
  <si>
    <t>Certificate in Introduction to Trades</t>
  </si>
  <si>
    <t>Certificate in Foundation Studies</t>
  </si>
  <si>
    <t>Certificate in Foundation Communications</t>
  </si>
  <si>
    <t>Certificate in Career and Self Development</t>
  </si>
  <si>
    <t>Certificate in Foundation Studies (Level 2)</t>
  </si>
  <si>
    <t>Certificate in Automotive and Mechanical Engineering (Level 2)</t>
  </si>
  <si>
    <t>Te Ara Tuatahi Mo Te Reo Maori</t>
  </si>
  <si>
    <t>Certificate in New Directions</t>
  </si>
  <si>
    <t>Certificate in Automotive Engineering</t>
  </si>
  <si>
    <t>Certificate in Trade Skills</t>
  </si>
  <si>
    <t>Certificate in Work Skills</t>
  </si>
  <si>
    <t>Certificate in Office Administration and Computing (Introductory)</t>
  </si>
  <si>
    <t>Certificate in Te Ara Reo Maori</t>
  </si>
  <si>
    <t>Certificate in Collision Repair</t>
  </si>
  <si>
    <t>Certificate in Introductory Trade Skills</t>
  </si>
  <si>
    <t>Certificate in Road Transport Core Skills</t>
  </si>
  <si>
    <t>Certificate in Tertiary Studies (Level 2) (with or without endorsement in Retail, Employment, Sport or Tourism)</t>
  </si>
  <si>
    <t>Certificate in Tertiary Studies (Level 1)</t>
  </si>
  <si>
    <t>Certificate in Engineering and Automotive Trades (Level 2)</t>
  </si>
  <si>
    <t>Certificate in Introduction to Study (Level 2)</t>
  </si>
  <si>
    <t>WR2896</t>
  </si>
  <si>
    <t>Refer to Appendix Two of the Request for Funding Applications document for details on how to complete this form.</t>
  </si>
  <si>
    <t>National Certificate in Security</t>
  </si>
  <si>
    <t>NC0176</t>
  </si>
  <si>
    <t>Waiarirki Bay of Plenty Polytechnic</t>
  </si>
  <si>
    <t>Bongard Campus</t>
  </si>
  <si>
    <t>Mokoia Campus</t>
  </si>
  <si>
    <t>Nelson/Marlborough Institute of Technology, Blenheim</t>
  </si>
  <si>
    <t>Goldfields Mall</t>
  </si>
  <si>
    <t>Rydal House</t>
  </si>
  <si>
    <t>Judea Community Sports Club</t>
  </si>
  <si>
    <t>Tuwharetoa Ki Kawerau</t>
  </si>
  <si>
    <t>Kawerau Central</t>
  </si>
  <si>
    <t>Ngati Hangarau Marae</t>
  </si>
  <si>
    <t>Nelson Marlborough Institute of Technology Nelson</t>
  </si>
  <si>
    <t>Te Whakaatu Whanaugna Trust - Youth and Whanau Action Centre</t>
  </si>
  <si>
    <t>Paradise Timbers Pty Ltd</t>
  </si>
  <si>
    <t>Overseas</t>
  </si>
  <si>
    <t>Taumarunui (Carpentry ex MoW bldg)</t>
  </si>
  <si>
    <t>Te Wananga o Aotearoa</t>
  </si>
  <si>
    <t>Te Whanau a Apanui Runanga Board Room</t>
  </si>
  <si>
    <t>South Waikato District Council Warehouse</t>
  </si>
  <si>
    <t>South Waikato District Council Sport and Event Centre</t>
  </si>
  <si>
    <t>Te  Whare Aronui</t>
  </si>
  <si>
    <t>Bay Learning Academy Limited</t>
  </si>
  <si>
    <t>95</t>
  </si>
  <si>
    <t>G&amp;H Certificate in Practical Construction Skills</t>
  </si>
  <si>
    <t>Certificate in Basic Mechanical Engineering Trade Skills</t>
  </si>
  <si>
    <t>Certificate in Computer Technology (Level 2)</t>
  </si>
  <si>
    <t>Certificate in Vocational Skills</t>
  </si>
  <si>
    <t>Certificate in Trades and Primary Industries</t>
  </si>
  <si>
    <t>Certificate in Vocational Skills (Level 1)</t>
  </si>
  <si>
    <t>MA4405</t>
  </si>
  <si>
    <t>Certificate in Work Skills (Supported Learning)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</si>
</sst>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&quot;$&quot;#,##0.00"/>
    <numFmt numFmtId="165" formatCode="0.0000"/>
    <numFmt numFmtId="166" formatCode="_(* #,##0.0000_);[Red]_(* \(#,##0.0000\);_(* &quot;-&quot;??_);_(@_)"/>
  </numFmts>
  <fonts count="2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0"/>
      <color indexed="8"/>
      <name val="Calibri"/>
      <family val="2"/>
    </font>
    <font>
      <b/>
      <sz val="14"/>
      <color indexed="8"/>
      <name val="Calibri"/>
      <family val="2"/>
    </font>
    <font>
      <sz val="10"/>
      <color indexed="8"/>
      <name val="Calibri"/>
      <family val="2"/>
    </font>
    <font>
      <sz val="8"/>
      <name val="Calibri"/>
      <family val="2"/>
    </font>
    <font>
      <i/>
      <sz val="11"/>
      <name val="Calibri"/>
      <family val="2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0" tint="-0.249977111117893"/>
      <name val="Calibri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Tahoma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i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10"/>
      <name val="Calibri"/>
      <family val="2"/>
    </font>
    <font>
      <u/>
      <sz val="9"/>
      <color indexed="81"/>
      <name val="Tahoma"/>
      <family val="2"/>
    </font>
    <font>
      <b/>
      <sz val="10"/>
      <color rgb="FFFF9900"/>
      <name val="Calibri"/>
      <family val="2"/>
    </font>
    <font>
      <b/>
      <sz val="18"/>
      <color rgb="FFFF9900"/>
      <name val="Calibri"/>
      <family val="2"/>
    </font>
    <font>
      <b/>
      <i/>
      <sz val="10"/>
      <color rgb="FFFF9900"/>
      <name val="Calibri"/>
      <family val="2"/>
    </font>
    <font>
      <i/>
      <sz val="10"/>
      <color rgb="FFFF9900"/>
      <name val="Calibri"/>
      <family val="2"/>
    </font>
    <font>
      <i/>
      <sz val="12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E5D4BD"/>
        <bgColor indexed="64"/>
      </patternFill>
    </fill>
    <fill>
      <patternFill patternType="solid">
        <fgColor rgb="FF514A4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4" fontId="21" fillId="0" borderId="0" applyFont="0" applyFill="0" applyBorder="0" applyAlignment="0" applyProtection="0"/>
  </cellStyleXfs>
  <cellXfs count="121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1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4" borderId="0" xfId="0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9" xfId="0" applyFill="1" applyBorder="1"/>
    <xf numFmtId="0" fontId="0" fillId="5" borderId="8" xfId="0" applyFill="1" applyBorder="1"/>
    <xf numFmtId="0" fontId="9" fillId="0" borderId="1" xfId="0" applyNumberFormat="1" applyFont="1" applyFill="1" applyBorder="1"/>
    <xf numFmtId="0" fontId="0" fillId="0" borderId="0" xfId="0" applyBorder="1"/>
    <xf numFmtId="0" fontId="9" fillId="0" borderId="1" xfId="0" applyNumberFormat="1" applyFont="1" applyFill="1" applyBorder="1" applyProtection="1"/>
    <xf numFmtId="0" fontId="0" fillId="0" borderId="0" xfId="0" applyProtection="1"/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6" borderId="0" xfId="0" applyFill="1" applyBorder="1"/>
    <xf numFmtId="0" fontId="10" fillId="6" borderId="0" xfId="0" applyFont="1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0" fillId="6" borderId="0" xfId="0" applyNumberFormat="1" applyFill="1" applyBorder="1"/>
    <xf numFmtId="0" fontId="3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7" borderId="13" xfId="0" applyFill="1" applyBorder="1"/>
    <xf numFmtId="0" fontId="0" fillId="7" borderId="14" xfId="0" applyFill="1" applyBorder="1"/>
    <xf numFmtId="0" fontId="0" fillId="5" borderId="0" xfId="0" applyFill="1" applyBorder="1"/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11" xfId="0" applyFont="1" applyBorder="1" applyAlignment="1"/>
    <xf numFmtId="0" fontId="0" fillId="0" borderId="0" xfId="0" applyAlignment="1"/>
    <xf numFmtId="0" fontId="4" fillId="0" borderId="0" xfId="0" applyFont="1" applyBorder="1" applyAlignment="1"/>
    <xf numFmtId="0" fontId="0" fillId="0" borderId="0" xfId="0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8" fillId="0" borderId="0" xfId="0" applyFont="1" applyFill="1" applyBorder="1" applyAlignment="1">
      <alignment horizontal="left" wrapText="1"/>
    </xf>
    <xf numFmtId="0" fontId="4" fillId="0" borderId="0" xfId="0" applyFont="1" applyBorder="1" applyAlignment="1">
      <alignment wrapText="1"/>
    </xf>
    <xf numFmtId="0" fontId="0" fillId="4" borderId="0" xfId="0" applyFill="1" applyBorder="1" applyAlignment="1">
      <alignment wrapText="1"/>
    </xf>
    <xf numFmtId="0" fontId="14" fillId="2" borderId="0" xfId="0" applyFont="1" applyFill="1" applyBorder="1" applyAlignment="1">
      <alignment horizontal="center" vertical="center" wrapText="1"/>
    </xf>
    <xf numFmtId="0" fontId="15" fillId="0" borderId="0" xfId="0" applyFont="1"/>
    <xf numFmtId="0" fontId="12" fillId="0" borderId="0" xfId="0" applyFont="1" applyBorder="1" applyAlignment="1">
      <alignment wrapText="1"/>
    </xf>
    <xf numFmtId="164" fontId="0" fillId="0" borderId="0" xfId="0" applyNumberFormat="1" applyAlignment="1">
      <alignment wrapText="1"/>
    </xf>
    <xf numFmtId="0" fontId="19" fillId="6" borderId="0" xfId="0" applyFont="1" applyFill="1" applyBorder="1" applyAlignment="1">
      <alignment wrapText="1"/>
    </xf>
    <xf numFmtId="0" fontId="0" fillId="3" borderId="5" xfId="0" applyFill="1" applyBorder="1" applyAlignment="1">
      <alignment horizontal="left" vertical="center"/>
    </xf>
    <xf numFmtId="0" fontId="0" fillId="3" borderId="0" xfId="0" applyFill="1" applyBorder="1" applyAlignment="1">
      <alignment vertical="center"/>
    </xf>
    <xf numFmtId="166" fontId="0" fillId="3" borderId="0" xfId="0" applyNumberFormat="1" applyFill="1" applyBorder="1" applyAlignment="1">
      <alignment horizontal="right" vertical="center"/>
    </xf>
    <xf numFmtId="0" fontId="0" fillId="3" borderId="6" xfId="0" applyFill="1" applyBorder="1" applyAlignment="1">
      <alignment horizontal="right" vertical="center"/>
    </xf>
    <xf numFmtId="0" fontId="0" fillId="3" borderId="0" xfId="0" applyFill="1" applyBorder="1"/>
    <xf numFmtId="0" fontId="0" fillId="3" borderId="6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horizontal="right" vertical="center"/>
    </xf>
    <xf numFmtId="0" fontId="20" fillId="0" borderId="0" xfId="0" applyFont="1" applyAlignment="1">
      <alignment vertical="top"/>
    </xf>
    <xf numFmtId="0" fontId="18" fillId="0" borderId="0" xfId="0" applyFont="1"/>
    <xf numFmtId="0" fontId="9" fillId="0" borderId="15" xfId="0" applyNumberFormat="1" applyFont="1" applyFill="1" applyBorder="1"/>
    <xf numFmtId="0" fontId="9" fillId="0" borderId="15" xfId="0" applyNumberFormat="1" applyFont="1" applyFill="1" applyBorder="1" applyProtection="1"/>
    <xf numFmtId="0" fontId="0" fillId="0" borderId="10" xfId="0" applyBorder="1" applyAlignment="1">
      <alignment wrapText="1"/>
    </xf>
    <xf numFmtId="0" fontId="12" fillId="0" borderId="10" xfId="0" applyFont="1" applyBorder="1" applyAlignment="1">
      <alignment horizontal="right"/>
    </xf>
    <xf numFmtId="0" fontId="2" fillId="0" borderId="10" xfId="0" applyFont="1" applyBorder="1" applyAlignment="1">
      <alignment vertical="top"/>
    </xf>
    <xf numFmtId="0" fontId="0" fillId="0" borderId="10" xfId="0" applyBorder="1"/>
    <xf numFmtId="0" fontId="14" fillId="2" borderId="10" xfId="0" applyFont="1" applyFill="1" applyBorder="1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4" fillId="2" borderId="1" xfId="0" applyFont="1" applyFill="1" applyBorder="1" applyAlignment="1">
      <alignment horizontal="left" wrapText="1"/>
    </xf>
    <xf numFmtId="0" fontId="14" fillId="2" borderId="15" xfId="0" applyFont="1" applyFill="1" applyBorder="1" applyAlignment="1">
      <alignment horizontal="left" wrapText="1"/>
    </xf>
    <xf numFmtId="0" fontId="0" fillId="0" borderId="18" xfId="0" applyBorder="1"/>
    <xf numFmtId="0" fontId="0" fillId="9" borderId="0" xfId="0" applyFill="1"/>
    <xf numFmtId="0" fontId="0" fillId="0" borderId="0" xfId="0"/>
    <xf numFmtId="0" fontId="6" fillId="10" borderId="1" xfId="0" applyFont="1" applyFill="1" applyBorder="1" applyAlignment="1" applyProtection="1">
      <alignment horizontal="left"/>
      <protection locked="0"/>
    </xf>
    <xf numFmtId="2" fontId="17" fillId="10" borderId="1" xfId="0" applyNumberFormat="1" applyFont="1" applyFill="1" applyBorder="1" applyProtection="1">
      <protection locked="0"/>
    </xf>
    <xf numFmtId="0" fontId="17" fillId="10" borderId="1" xfId="0" applyFont="1" applyFill="1" applyBorder="1" applyAlignment="1" applyProtection="1">
      <alignment horizontal="left"/>
      <protection locked="0"/>
    </xf>
    <xf numFmtId="0" fontId="17" fillId="10" borderId="1" xfId="0" applyFont="1" applyFill="1" applyBorder="1" applyAlignment="1" applyProtection="1">
      <alignment wrapText="1"/>
      <protection locked="0"/>
    </xf>
    <xf numFmtId="0" fontId="10" fillId="10" borderId="10" xfId="0" applyFont="1" applyFill="1" applyBorder="1" applyAlignment="1" applyProtection="1">
      <alignment wrapText="1"/>
      <protection locked="0"/>
    </xf>
    <xf numFmtId="0" fontId="17" fillId="10" borderId="10" xfId="0" applyFont="1" applyFill="1" applyBorder="1" applyAlignment="1" applyProtection="1">
      <alignment wrapText="1"/>
      <protection locked="0"/>
    </xf>
    <xf numFmtId="0" fontId="17" fillId="10" borderId="10" xfId="0" applyFont="1" applyFill="1" applyBorder="1" applyAlignment="1" applyProtection="1">
      <alignment horizontal="right"/>
      <protection locked="0"/>
    </xf>
    <xf numFmtId="164" fontId="0" fillId="10" borderId="10" xfId="1" applyNumberFormat="1" applyFont="1" applyFill="1" applyBorder="1" applyAlignment="1" applyProtection="1">
      <alignment horizontal="right"/>
      <protection locked="0"/>
    </xf>
    <xf numFmtId="2" fontId="17" fillId="10" borderId="10" xfId="0" applyNumberFormat="1" applyFont="1" applyFill="1" applyBorder="1" applyProtection="1">
      <protection locked="0"/>
    </xf>
    <xf numFmtId="0" fontId="0" fillId="10" borderId="10" xfId="0" applyFont="1" applyFill="1" applyBorder="1" applyAlignment="1" applyProtection="1">
      <alignment horizontal="right"/>
      <protection locked="0"/>
    </xf>
    <xf numFmtId="0" fontId="12" fillId="10" borderId="10" xfId="0" applyFont="1" applyFill="1" applyBorder="1" applyProtection="1">
      <protection locked="0"/>
    </xf>
    <xf numFmtId="0" fontId="8" fillId="10" borderId="16" xfId="0" applyFont="1" applyFill="1" applyBorder="1" applyAlignment="1" applyProtection="1">
      <alignment horizontal="left"/>
      <protection locked="0"/>
    </xf>
    <xf numFmtId="0" fontId="24" fillId="11" borderId="10" xfId="0" applyFont="1" applyFill="1" applyBorder="1" applyAlignment="1">
      <alignment horizontal="left" vertical="center" wrapText="1"/>
    </xf>
    <xf numFmtId="0" fontId="25" fillId="0" borderId="0" xfId="0" applyFont="1"/>
    <xf numFmtId="0" fontId="26" fillId="11" borderId="10" xfId="0" applyFont="1" applyFill="1" applyBorder="1" applyAlignment="1">
      <alignment horizontal="left" vertical="center" wrapText="1"/>
    </xf>
    <xf numFmtId="0" fontId="22" fillId="11" borderId="10" xfId="0" applyFont="1" applyFill="1" applyBorder="1" applyAlignment="1">
      <alignment horizontal="left" vertical="center" wrapText="1"/>
    </xf>
    <xf numFmtId="0" fontId="0" fillId="13" borderId="13" xfId="0" applyFill="1" applyBorder="1"/>
    <xf numFmtId="0" fontId="0" fillId="13" borderId="13" xfId="0" applyFill="1" applyBorder="1" applyAlignment="1">
      <alignment wrapText="1"/>
    </xf>
    <xf numFmtId="0" fontId="0" fillId="13" borderId="14" xfId="0" applyFill="1" applyBorder="1"/>
    <xf numFmtId="0" fontId="12" fillId="13" borderId="12" xfId="0" applyFont="1" applyFill="1" applyBorder="1" applyAlignment="1">
      <alignment wrapText="1"/>
    </xf>
    <xf numFmtId="0" fontId="12" fillId="7" borderId="12" xfId="0" applyFont="1" applyFill="1" applyBorder="1" applyAlignment="1">
      <alignment wrapText="1"/>
    </xf>
    <xf numFmtId="0" fontId="12" fillId="3" borderId="2" xfId="0" applyFont="1" applyFill="1" applyBorder="1" applyAlignment="1">
      <alignment wrapText="1"/>
    </xf>
    <xf numFmtId="0" fontId="12" fillId="3" borderId="3" xfId="0" applyFont="1" applyFill="1" applyBorder="1" applyAlignment="1">
      <alignment wrapText="1"/>
    </xf>
    <xf numFmtId="0" fontId="12" fillId="3" borderId="3" xfId="0" applyFont="1" applyFill="1" applyBorder="1" applyAlignment="1">
      <alignment horizontal="center" wrapText="1"/>
    </xf>
    <xf numFmtId="0" fontId="12" fillId="8" borderId="3" xfId="0" applyFont="1" applyFill="1" applyBorder="1" applyAlignment="1">
      <alignment horizontal="center" wrapText="1"/>
    </xf>
    <xf numFmtId="0" fontId="12" fillId="8" borderId="4" xfId="0" applyFont="1" applyFill="1" applyBorder="1" applyAlignment="1">
      <alignment horizontal="center" wrapText="1"/>
    </xf>
    <xf numFmtId="0" fontId="12" fillId="0" borderId="6" xfId="0" applyFont="1" applyFill="1" applyBorder="1" applyAlignment="1">
      <alignment wrapText="1"/>
    </xf>
    <xf numFmtId="0" fontId="12" fillId="5" borderId="2" xfId="0" applyFont="1" applyFill="1" applyBorder="1" applyAlignment="1">
      <alignment wrapText="1"/>
    </xf>
    <xf numFmtId="0" fontId="12" fillId="5" borderId="4" xfId="0" applyFont="1" applyFill="1" applyBorder="1" applyAlignment="1">
      <alignment wrapText="1"/>
    </xf>
    <xf numFmtId="166" fontId="0" fillId="3" borderId="7" xfId="0" applyNumberFormat="1" applyFill="1" applyBorder="1" applyAlignment="1">
      <alignment horizontal="right" vertical="center"/>
    </xf>
    <xf numFmtId="0" fontId="10" fillId="5" borderId="0" xfId="0" applyFont="1" applyFill="1" applyBorder="1" applyAlignment="1">
      <alignment wrapText="1"/>
    </xf>
    <xf numFmtId="0" fontId="0" fillId="4" borderId="0" xfId="0" applyFill="1" applyBorder="1" applyAlignment="1">
      <alignment vertical="center"/>
    </xf>
    <xf numFmtId="49" fontId="0" fillId="4" borderId="0" xfId="0" applyNumberFormat="1" applyFill="1" applyBorder="1" applyAlignment="1">
      <alignment vertical="center"/>
    </xf>
    <xf numFmtId="0" fontId="0" fillId="12" borderId="0" xfId="0" applyFill="1" applyBorder="1" applyAlignment="1">
      <alignment vertical="center"/>
    </xf>
    <xf numFmtId="49" fontId="0" fillId="12" borderId="0" xfId="0" applyNumberFormat="1" applyFill="1" applyBorder="1" applyAlignment="1">
      <alignment vertical="center"/>
    </xf>
    <xf numFmtId="0" fontId="28" fillId="0" borderId="0" xfId="0" applyFont="1" applyAlignment="1">
      <alignment vertical="top"/>
    </xf>
    <xf numFmtId="0" fontId="13" fillId="0" borderId="0" xfId="0" applyFont="1" applyAlignment="1" applyProtection="1">
      <alignment vertical="top"/>
      <protection hidden="1"/>
    </xf>
    <xf numFmtId="0" fontId="7" fillId="0" borderId="10" xfId="0" applyFont="1" applyBorder="1" applyAlignment="1" applyProtection="1">
      <alignment wrapText="1"/>
      <protection hidden="1"/>
    </xf>
    <xf numFmtId="0" fontId="6" fillId="0" borderId="1" xfId="0" applyFont="1" applyFill="1" applyBorder="1" applyAlignment="1" applyProtection="1">
      <alignment wrapText="1"/>
      <protection hidden="1"/>
    </xf>
    <xf numFmtId="0" fontId="6" fillId="0" borderId="1" xfId="0" applyFont="1" applyFill="1" applyBorder="1" applyAlignment="1" applyProtection="1">
      <alignment horizontal="left" wrapText="1"/>
      <protection hidden="1"/>
    </xf>
    <xf numFmtId="165" fontId="6" fillId="0" borderId="1" xfId="0" applyNumberFormat="1" applyFont="1" applyFill="1" applyBorder="1" applyProtection="1">
      <protection hidden="1"/>
    </xf>
    <xf numFmtId="1" fontId="6" fillId="0" borderId="1" xfId="0" applyNumberFormat="1" applyFont="1" applyFill="1" applyBorder="1" applyAlignment="1" applyProtection="1">
      <alignment horizontal="right"/>
      <protection hidden="1"/>
    </xf>
    <xf numFmtId="0" fontId="0" fillId="4" borderId="21" xfId="0" applyFont="1" applyFill="1" applyBorder="1" applyAlignment="1">
      <alignment vertical="center"/>
    </xf>
    <xf numFmtId="49" fontId="0" fillId="4" borderId="21" xfId="0" applyNumberFormat="1" applyFont="1" applyFill="1" applyBorder="1" applyAlignment="1">
      <alignment vertical="center"/>
    </xf>
    <xf numFmtId="0" fontId="0" fillId="4" borderId="20" xfId="0" applyFont="1" applyFill="1" applyBorder="1"/>
    <xf numFmtId="0" fontId="0" fillId="4" borderId="22" xfId="0" applyFont="1" applyFill="1" applyBorder="1" applyAlignment="1">
      <alignment vertical="center"/>
    </xf>
    <xf numFmtId="0" fontId="8" fillId="0" borderId="17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8" fillId="0" borderId="17" xfId="0" applyFont="1" applyFill="1" applyBorder="1" applyAlignment="1">
      <alignment horizontal="left"/>
    </xf>
    <xf numFmtId="0" fontId="8" fillId="0" borderId="19" xfId="0" applyFont="1" applyFill="1" applyBorder="1" applyAlignment="1">
      <alignment horizontal="left"/>
    </xf>
    <xf numFmtId="0" fontId="12" fillId="0" borderId="0" xfId="0" applyFont="1" applyAlignment="1">
      <alignment horizontal="center" wrapText="1"/>
    </xf>
    <xf numFmtId="0" fontId="12" fillId="0" borderId="7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13"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9" tint="0.59999389629810485"/>
        </patternFill>
      </fill>
      <alignment horizontal="general" vertical="bottom" textRotation="0" wrapText="1" relativeIndent="0" justifyLastLine="0" shrinkToFit="0" readingOrder="0"/>
    </dxf>
    <dxf>
      <fill>
        <patternFill patternType="solid">
          <fgColor indexed="64"/>
          <bgColor theme="6" tint="0.59999389629810485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6" tint="0.59999389629810485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6" tint="0.59999389629810485"/>
        </patternFill>
      </fill>
      <alignment horizontal="general" vertical="bottom" textRotation="0" wrapText="1" relativeIndent="0" justifyLastLine="0" shrinkToFit="0" readingOrder="0"/>
    </dxf>
    <dxf>
      <numFmt numFmtId="0" formatCode="General"/>
      <fill>
        <patternFill patternType="solid">
          <fgColor indexed="64"/>
          <bgColor theme="4" tint="0.79998168889431442"/>
        </patternFill>
      </fill>
    </dxf>
    <dxf>
      <numFmt numFmtId="0" formatCode="General"/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general" vertical="bottom" textRotation="0" wrapText="1" relativeIndent="0" justifyLastLine="0" shrinkToFit="0" readingOrder="0"/>
    </dxf>
  </dxfs>
  <tableStyles count="0" defaultTableStyle="TableStyleMedium9" defaultPivotStyle="PivotStyleLight16"/>
  <colors>
    <mruColors>
      <color rgb="FFE5D4BD"/>
      <color rgb="FFFF9900"/>
      <color rgb="FFFFD400"/>
      <color rgb="FF514A4F"/>
      <color rgb="FFE5D4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2" displayName="Table2" ref="O3:R89" totalsRowShown="0" headerRowDxfId="12" dataDxfId="11" tableBorderDxfId="10">
  <autoFilter ref="O3:R89"/>
  <sortState ref="M4:O84">
    <sortCondition ref="M4:M84"/>
    <sortCondition ref="O4:O84"/>
  </sortState>
  <tableColumns count="4">
    <tableColumn id="2" name="TLA" dataDxfId="9"/>
    <tableColumn id="1" name="TLA_Code" dataDxfId="8"/>
    <tableColumn id="4" name="Region" dataDxfId="7"/>
    <tableColumn id="3" name="TLA and Region Cocatenated" dataDxfId="6">
      <calculatedColumnFormula>O4&amp;Q4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T3:T8" totalsRowShown="0" headerRowDxfId="5" dataDxfId="4" tableBorderDxfId="3">
  <tableColumns count="1">
    <tableColumn id="1" name="Type_of_Provision" dataDxfId="2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1" name="Table1" displayName="Table1" ref="V3:AA1549" totalsRowShown="0" headerRowDxfId="1" tableBorderDxfId="0">
  <autoFilter ref="V3:AA1549"/>
  <sortState ref="V4:AA1479">
    <sortCondition ref="W4:W1479"/>
    <sortCondition ref="Y4:Y1479"/>
  </sortState>
  <tableColumns count="6">
    <tableColumn id="1" name="Look_up"/>
    <tableColumn id="2" name="EDUMIS_Code"/>
    <tableColumn id="3" name="Delivery_Site_Code"/>
    <tableColumn id="4" name="Delivery_Site_Name"/>
    <tableColumn id="5" name="Delivery_Site_Local_Authority_Name"/>
    <tableColumn id="6" name="Delivery_Site_Region_Name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206"/>
  <sheetViews>
    <sheetView tabSelected="1" zoomScaleNormal="100" workbookViewId="0">
      <pane xSplit="5" ySplit="8" topLeftCell="F21" activePane="bottomRight" state="frozen"/>
      <selection activeCell="D1" sqref="D1"/>
      <selection pane="topRight" activeCell="F1" sqref="F1"/>
      <selection pane="bottomLeft" activeCell="D9" sqref="D9"/>
      <selection pane="bottomRight" activeCell="F9" sqref="F9"/>
    </sheetView>
  </sheetViews>
  <sheetFormatPr defaultRowHeight="15" outlineLevelCol="1" x14ac:dyDescent="0.25"/>
  <cols>
    <col min="1" max="1" width="7.85546875" hidden="1" customWidth="1" outlineLevel="1"/>
    <col min="2" max="2" width="4.85546875" hidden="1" customWidth="1" outlineLevel="1"/>
    <col min="3" max="3" width="7.85546875" hidden="1" customWidth="1" outlineLevel="1"/>
    <col min="4" max="4" width="11.7109375" customWidth="1" collapsed="1"/>
    <col min="5" max="5" width="34.28515625" customWidth="1"/>
    <col min="6" max="6" width="10" style="63" customWidth="1"/>
    <col min="7" max="7" width="11.5703125" customWidth="1"/>
    <col min="8" max="8" width="11.85546875" customWidth="1"/>
    <col min="9" max="9" width="10.7109375" customWidth="1"/>
    <col min="10" max="10" width="13.28515625" customWidth="1"/>
    <col min="11" max="11" width="14.42578125" customWidth="1"/>
    <col min="12" max="13" width="13.85546875" customWidth="1"/>
    <col min="14" max="14" width="16.5703125" style="4" customWidth="1"/>
    <col min="15" max="15" width="13" style="4" customWidth="1"/>
    <col min="16" max="17" width="13.7109375" style="4" customWidth="1"/>
    <col min="18" max="18" width="11.85546875" customWidth="1"/>
    <col min="19" max="19" width="12" customWidth="1"/>
    <col min="20" max="20" width="11" customWidth="1"/>
    <col min="21" max="21" width="45.140625" bestFit="1" customWidth="1"/>
    <col min="22" max="24" width="13.140625" hidden="1" customWidth="1" outlineLevel="1"/>
    <col min="25" max="25" width="13.7109375" hidden="1" customWidth="1" outlineLevel="1"/>
    <col min="26" max="26" width="9.140625" collapsed="1"/>
  </cols>
  <sheetData>
    <row r="1" spans="1:25" s="1" customFormat="1" ht="23.25" x14ac:dyDescent="0.35">
      <c r="D1" s="82" t="s">
        <v>1270</v>
      </c>
      <c r="F1" s="62"/>
      <c r="I1"/>
      <c r="J1"/>
      <c r="N1" s="33"/>
      <c r="O1" s="33"/>
      <c r="P1" s="33"/>
      <c r="Q1" s="33"/>
      <c r="U1" s="54"/>
    </row>
    <row r="2" spans="1:25" ht="15.75" x14ac:dyDescent="0.25">
      <c r="D2" s="53" t="s">
        <v>1264</v>
      </c>
      <c r="T2" s="3"/>
      <c r="U2" s="54"/>
    </row>
    <row r="3" spans="1:25" s="68" customFormat="1" ht="15.75" x14ac:dyDescent="0.25">
      <c r="D3" s="104" t="s">
        <v>1928</v>
      </c>
      <c r="F3" s="63"/>
      <c r="N3" s="4"/>
      <c r="O3" s="4"/>
      <c r="P3" s="4"/>
      <c r="Q3" s="4"/>
      <c r="T3" s="3"/>
      <c r="U3" s="54"/>
    </row>
    <row r="4" spans="1:25" x14ac:dyDescent="0.25">
      <c r="D4" s="105" t="str">
        <f>IF(SUM(V:Y)&gt;=1,"There is an error in the proposal, please review column U and correct the error(s).","")</f>
        <v/>
      </c>
      <c r="I4" s="15"/>
      <c r="J4" s="68"/>
      <c r="N4"/>
      <c r="P4" s="57"/>
      <c r="Q4" s="58"/>
      <c r="R4" s="58" t="s">
        <v>1136</v>
      </c>
      <c r="S4" s="79"/>
      <c r="T4" s="3"/>
      <c r="U4" s="54"/>
    </row>
    <row r="5" spans="1:25" ht="15.75" x14ac:dyDescent="0.25">
      <c r="A5" s="2"/>
      <c r="D5" s="115" t="s">
        <v>1271</v>
      </c>
      <c r="E5" s="116"/>
      <c r="F5" s="80"/>
      <c r="G5" s="12"/>
      <c r="I5" s="15"/>
      <c r="N5" s="34"/>
      <c r="P5" s="30" t="s">
        <v>1277</v>
      </c>
      <c r="T5" s="3"/>
      <c r="U5" s="54"/>
    </row>
    <row r="6" spans="1:25" ht="15.75" x14ac:dyDescent="0.25">
      <c r="A6" s="59"/>
      <c r="B6" s="60"/>
      <c r="C6" s="60"/>
      <c r="D6" s="115" t="s">
        <v>1145</v>
      </c>
      <c r="E6" s="116"/>
      <c r="F6" s="117" t="str">
        <f>IF(ISBLANK(F5),"",VLOOKUP(F5,'list for drop down box'!$G:$H,2,FALSE))</f>
        <v/>
      </c>
      <c r="G6" s="118"/>
      <c r="H6" s="118"/>
      <c r="I6" s="118"/>
      <c r="J6" s="118"/>
      <c r="K6" s="66"/>
      <c r="N6" s="35"/>
      <c r="O6" s="35"/>
      <c r="P6" s="30" t="s">
        <v>1282</v>
      </c>
      <c r="T6" s="3"/>
    </row>
    <row r="7" spans="1:25" s="39" customFormat="1" ht="51" x14ac:dyDescent="0.2">
      <c r="A7" s="61" t="s">
        <v>489</v>
      </c>
      <c r="B7" s="61" t="s">
        <v>490</v>
      </c>
      <c r="C7" s="61" t="s">
        <v>491</v>
      </c>
      <c r="D7" s="81" t="s">
        <v>1142</v>
      </c>
      <c r="E7" s="81" t="s">
        <v>1124</v>
      </c>
      <c r="F7" s="81" t="s">
        <v>1180</v>
      </c>
      <c r="G7" s="81" t="s">
        <v>1125</v>
      </c>
      <c r="H7" s="81" t="s">
        <v>1126</v>
      </c>
      <c r="I7" s="81" t="s">
        <v>1268</v>
      </c>
      <c r="J7" s="81" t="s">
        <v>1469</v>
      </c>
      <c r="K7" s="81" t="s">
        <v>1470</v>
      </c>
      <c r="L7" s="81" t="s">
        <v>1269</v>
      </c>
      <c r="M7" s="81" t="s">
        <v>1279</v>
      </c>
      <c r="N7" s="81" t="s">
        <v>1130</v>
      </c>
      <c r="O7" s="81" t="s">
        <v>1131</v>
      </c>
      <c r="P7" s="81" t="s">
        <v>1132</v>
      </c>
      <c r="Q7" s="81" t="s">
        <v>1179</v>
      </c>
      <c r="R7" s="81" t="s">
        <v>1137</v>
      </c>
      <c r="S7" s="81" t="s">
        <v>1138</v>
      </c>
      <c r="T7" s="81" t="s">
        <v>1468</v>
      </c>
      <c r="U7" s="81" t="s">
        <v>1141</v>
      </c>
      <c r="V7" s="38" t="s">
        <v>1133</v>
      </c>
      <c r="W7" s="38" t="s">
        <v>1134</v>
      </c>
      <c r="X7" s="38" t="s">
        <v>1140</v>
      </c>
      <c r="Y7" s="38" t="s">
        <v>1135</v>
      </c>
    </row>
    <row r="8" spans="1:25" s="39" customFormat="1" ht="12.75" x14ac:dyDescent="0.2">
      <c r="A8" s="64"/>
      <c r="B8" s="64"/>
      <c r="C8" s="65"/>
      <c r="D8" s="83" t="s">
        <v>1272</v>
      </c>
      <c r="E8" s="83" t="s">
        <v>1273</v>
      </c>
      <c r="F8" s="83" t="s">
        <v>1273</v>
      </c>
      <c r="G8" s="83" t="s">
        <v>1273</v>
      </c>
      <c r="H8" s="83" t="s">
        <v>1273</v>
      </c>
      <c r="I8" s="83" t="s">
        <v>1274</v>
      </c>
      <c r="J8" s="83" t="s">
        <v>1274</v>
      </c>
      <c r="K8" s="83" t="s">
        <v>1272</v>
      </c>
      <c r="L8" s="83" t="s">
        <v>1274</v>
      </c>
      <c r="M8" s="83" t="s">
        <v>1274</v>
      </c>
      <c r="N8" s="83" t="s">
        <v>1272</v>
      </c>
      <c r="O8" s="83" t="s">
        <v>1272</v>
      </c>
      <c r="P8" s="83" t="s">
        <v>1272</v>
      </c>
      <c r="Q8" s="83" t="s">
        <v>1274</v>
      </c>
      <c r="R8" s="83" t="s">
        <v>1272</v>
      </c>
      <c r="S8" s="83" t="s">
        <v>1272</v>
      </c>
      <c r="T8" s="83" t="s">
        <v>1272</v>
      </c>
      <c r="U8" s="84"/>
      <c r="V8" s="38"/>
      <c r="W8" s="38"/>
      <c r="X8" s="38"/>
      <c r="Y8" s="38"/>
    </row>
    <row r="9" spans="1:25" x14ac:dyDescent="0.25">
      <c r="A9" s="11" t="str">
        <f>C9&amp;"-"&amp;B9</f>
        <v>0-1</v>
      </c>
      <c r="B9" s="11">
        <f>ROW()-ROW($B$8)</f>
        <v>1</v>
      </c>
      <c r="C9" s="55">
        <f t="shared" ref="C9:C202" si="0">$F$5</f>
        <v>0</v>
      </c>
      <c r="D9" s="69"/>
      <c r="E9" s="107" t="str">
        <f>IF(ISBLANK(D9),"",VLOOKUP($D9,'list for drop down box'!$A:$B,2,FALSE))</f>
        <v/>
      </c>
      <c r="F9" s="108" t="str">
        <f>IF(ISBLANK($D9),"",VLOOKUP($D9,'list for drop down box'!$A:$C,3,FALSE))</f>
        <v/>
      </c>
      <c r="G9" s="109" t="str">
        <f>IF(ISBLANK($D9),"",VLOOKUP($D9,'list for drop down box'!$A$3:$E$4471,4,FALSE))</f>
        <v/>
      </c>
      <c r="H9" s="110" t="str">
        <f>IF(ISBLANK($D9),"",VLOOKUP($D9,'list for drop down box'!$A$3:$E$4471,5,FALSE))</f>
        <v/>
      </c>
      <c r="I9" s="70"/>
      <c r="J9" s="71"/>
      <c r="K9" s="74"/>
      <c r="L9" s="72"/>
      <c r="M9" s="72"/>
      <c r="N9" s="73"/>
      <c r="O9" s="74"/>
      <c r="P9" s="74"/>
      <c r="Q9" s="74"/>
      <c r="R9" s="75"/>
      <c r="S9" s="75"/>
      <c r="T9" s="76"/>
      <c r="U9" s="106" t="str">
        <f t="shared" ref="U9:U12" si="1">IF(V9=1,V$7,"")&amp;IF(W9=1,CHAR(10)&amp;W$7,"")&amp;IF(X9=1,CHAR(10)&amp;X$7,"")&amp;IF(Y9=1,CHAR(10)&amp;Y$7,"")</f>
        <v/>
      </c>
      <c r="V9" s="32">
        <f t="shared" ref="V9:V40" si="2">IF(OR(N9="New Site",ISBLANK(N9)),0,IF(O9=VLOOKUP($F$5&amp;$N9,TLA_Lookup,5,FALSE),0,1))</f>
        <v>0</v>
      </c>
      <c r="W9" s="32">
        <f>IF(OR(ISBLANK(O9),ISBLANK(P9)),0,IF(COUNTIF('list for drop down box'!$R$4:$R$88,O9&amp;P9)=1,0,1))</f>
        <v>0</v>
      </c>
      <c r="X9" s="32">
        <f t="shared" ref="X9:X14" si="3">IF(ISERR(AVERAGEIFS($T$9:$T$202,$D$9:$D$202,D9)),0,IF(AVERAGEIFS($T$9:$T$202,$D$9:$D$202,D9)&lt;&gt;T9,1,0))</f>
        <v>0</v>
      </c>
      <c r="Y9">
        <f>IF(AND(SUM(R$9:R203)&gt;0,SUM(R$9:R203)&lt;15),1,0)</f>
        <v>0</v>
      </c>
    </row>
    <row r="10" spans="1:25" x14ac:dyDescent="0.25">
      <c r="A10" s="11" t="str">
        <f t="shared" ref="A10:A202" si="4">C10&amp;"-"&amp;B10</f>
        <v>0-2</v>
      </c>
      <c r="B10" s="11">
        <f t="shared" ref="B10:B73" si="5">ROW()-ROW($B$8)</f>
        <v>2</v>
      </c>
      <c r="C10" s="55">
        <f t="shared" si="0"/>
        <v>0</v>
      </c>
      <c r="D10" s="69"/>
      <c r="E10" s="107" t="str">
        <f>IF(ISBLANK(D10),"",VLOOKUP($D10,'list for drop down box'!$A:$B,2,FALSE))</f>
        <v/>
      </c>
      <c r="F10" s="108" t="str">
        <f>IF(ISBLANK($D10),"",VLOOKUP($D10,'list for drop down box'!$A:$C,3,FALSE))</f>
        <v/>
      </c>
      <c r="G10" s="109" t="str">
        <f>IF(ISBLANK($D10),"",VLOOKUP($D10,'list for drop down box'!$A$3:$E$4471,4,FALSE))</f>
        <v/>
      </c>
      <c r="H10" s="110" t="str">
        <f>IF(ISBLANK($D10),"",VLOOKUP($D10,'list for drop down box'!$A$3:$E$4471,5,FALSE))</f>
        <v/>
      </c>
      <c r="I10" s="77"/>
      <c r="J10" s="71"/>
      <c r="K10" s="74"/>
      <c r="L10" s="72"/>
      <c r="M10" s="72"/>
      <c r="N10" s="73"/>
      <c r="O10" s="74"/>
      <c r="P10" s="74"/>
      <c r="Q10" s="74"/>
      <c r="R10" s="78"/>
      <c r="S10" s="78"/>
      <c r="T10" s="76"/>
      <c r="U10" s="106" t="str">
        <f t="shared" si="1"/>
        <v/>
      </c>
      <c r="V10" s="32">
        <f t="shared" si="2"/>
        <v>0</v>
      </c>
      <c r="W10" s="32">
        <f>IF(OR(ISBLANK(O10),ISBLANK(P10)),0,IF(COUNTIF('list for drop down box'!$R$4:$R$88,O10&amp;P10)=1,0,1))</f>
        <v>0</v>
      </c>
      <c r="X10" s="32">
        <f t="shared" si="3"/>
        <v>0</v>
      </c>
      <c r="Y10">
        <f>IF(AND(SUM(R$9:R204)&gt;0,SUM(R$9:R204)&lt;15),1,0)</f>
        <v>0</v>
      </c>
    </row>
    <row r="11" spans="1:25" x14ac:dyDescent="0.25">
      <c r="A11" s="11" t="str">
        <f t="shared" si="4"/>
        <v>0-3</v>
      </c>
      <c r="B11" s="11">
        <f t="shared" si="5"/>
        <v>3</v>
      </c>
      <c r="C11" s="55">
        <f t="shared" si="0"/>
        <v>0</v>
      </c>
      <c r="D11" s="69"/>
      <c r="E11" s="107" t="str">
        <f>IF(ISBLANK(D11),"",VLOOKUP($D11,'list for drop down box'!$A:$B,2,FALSE))</f>
        <v/>
      </c>
      <c r="F11" s="108" t="str">
        <f>IF(ISBLANK($D11),"",VLOOKUP($D11,'list for drop down box'!$A:$C,3,FALSE))</f>
        <v/>
      </c>
      <c r="G11" s="109" t="str">
        <f>IF(ISBLANK($D11),"",VLOOKUP($D11,'list for drop down box'!$A$3:$E$4471,4,FALSE))</f>
        <v/>
      </c>
      <c r="H11" s="110" t="str">
        <f>IF(ISBLANK($D11),"",VLOOKUP($D11,'list for drop down box'!$A$3:$E$4471,5,FALSE))</f>
        <v/>
      </c>
      <c r="I11" s="77"/>
      <c r="J11" s="71"/>
      <c r="K11" s="74"/>
      <c r="L11" s="72"/>
      <c r="M11" s="72"/>
      <c r="N11" s="73"/>
      <c r="O11" s="74"/>
      <c r="P11" s="74"/>
      <c r="Q11" s="74"/>
      <c r="R11" s="78"/>
      <c r="S11" s="78"/>
      <c r="T11" s="76"/>
      <c r="U11" s="106" t="str">
        <f t="shared" si="1"/>
        <v/>
      </c>
      <c r="V11" s="32">
        <f t="shared" si="2"/>
        <v>0</v>
      </c>
      <c r="W11" s="32">
        <f>IF(OR(ISBLANK(O11),ISBLANK(P11)),0,IF(COUNTIF('list for drop down box'!$R$4:$R$88,O11&amp;P11)=1,0,1))</f>
        <v>0</v>
      </c>
      <c r="X11" s="32">
        <f t="shared" si="3"/>
        <v>0</v>
      </c>
      <c r="Y11">
        <f>IF(AND(SUM(R$9:R205)&gt;0,SUM(R$9:R205)&lt;15),1,0)</f>
        <v>0</v>
      </c>
    </row>
    <row r="12" spans="1:25" x14ac:dyDescent="0.25">
      <c r="A12" s="11" t="str">
        <f t="shared" si="4"/>
        <v>0-4</v>
      </c>
      <c r="B12" s="11">
        <f t="shared" si="5"/>
        <v>4</v>
      </c>
      <c r="C12" s="55">
        <f t="shared" si="0"/>
        <v>0</v>
      </c>
      <c r="D12" s="69"/>
      <c r="E12" s="107" t="str">
        <f>IF(ISBLANK(D12),"",VLOOKUP($D12,'list for drop down box'!$A:$B,2,FALSE))</f>
        <v/>
      </c>
      <c r="F12" s="108" t="str">
        <f>IF(ISBLANK($D12),"",VLOOKUP($D12,'list for drop down box'!$A:$C,3,FALSE))</f>
        <v/>
      </c>
      <c r="G12" s="109" t="str">
        <f>IF(ISBLANK($D12),"",VLOOKUP($D12,'list for drop down box'!$A$3:$E$4471,4,FALSE))</f>
        <v/>
      </c>
      <c r="H12" s="110" t="str">
        <f>IF(ISBLANK($D12),"",VLOOKUP($D12,'list for drop down box'!$A$3:$E$4471,5,FALSE))</f>
        <v/>
      </c>
      <c r="I12" s="77"/>
      <c r="J12" s="71"/>
      <c r="K12" s="74"/>
      <c r="L12" s="72"/>
      <c r="M12" s="72"/>
      <c r="N12" s="73"/>
      <c r="O12" s="74"/>
      <c r="P12" s="74"/>
      <c r="Q12" s="74"/>
      <c r="R12" s="78"/>
      <c r="S12" s="78"/>
      <c r="T12" s="76"/>
      <c r="U12" s="106" t="str">
        <f t="shared" si="1"/>
        <v/>
      </c>
      <c r="V12" s="32">
        <f t="shared" si="2"/>
        <v>0</v>
      </c>
      <c r="W12" s="32">
        <f>IF(OR(ISBLANK(O12),ISBLANK(P12)),0,IF(COUNTIF('list for drop down box'!$R$4:$R$88,O12&amp;P12)=1,0,1))</f>
        <v>0</v>
      </c>
      <c r="X12" s="32">
        <f t="shared" si="3"/>
        <v>0</v>
      </c>
      <c r="Y12">
        <f>IF(AND(SUM(R$9:R206)&gt;0,SUM(R$9:R206)&lt;15),1,0)</f>
        <v>0</v>
      </c>
    </row>
    <row r="13" spans="1:25" x14ac:dyDescent="0.25">
      <c r="A13" s="11" t="str">
        <f t="shared" si="4"/>
        <v>0-5</v>
      </c>
      <c r="B13" s="11">
        <f t="shared" si="5"/>
        <v>5</v>
      </c>
      <c r="C13" s="55">
        <f t="shared" si="0"/>
        <v>0</v>
      </c>
      <c r="D13" s="69"/>
      <c r="E13" s="107" t="str">
        <f>IF(ISBLANK(D13),"",VLOOKUP($D13,'list for drop down box'!$A:$B,2,FALSE))</f>
        <v/>
      </c>
      <c r="F13" s="108" t="str">
        <f>IF(ISBLANK($D13),"",VLOOKUP($D13,'list for drop down box'!$A:$C,3,FALSE))</f>
        <v/>
      </c>
      <c r="G13" s="109" t="str">
        <f>IF(ISBLANK($D13),"",VLOOKUP($D13,'list for drop down box'!$A$3:$E$4471,4,FALSE))</f>
        <v/>
      </c>
      <c r="H13" s="110" t="str">
        <f>IF(ISBLANK($D13),"",VLOOKUP($D13,'list for drop down box'!$A$3:$E$4471,5,FALSE))</f>
        <v/>
      </c>
      <c r="I13" s="77"/>
      <c r="J13" s="71"/>
      <c r="K13" s="74"/>
      <c r="L13" s="72"/>
      <c r="M13" s="72"/>
      <c r="N13" s="73"/>
      <c r="O13" s="74"/>
      <c r="P13" s="74"/>
      <c r="Q13" s="74"/>
      <c r="R13" s="78"/>
      <c r="S13" s="78"/>
      <c r="T13" s="76"/>
      <c r="U13" s="106" t="str">
        <f t="shared" ref="U13:U202" si="6">IF(V13=1,V$7,"")&amp;IF(W13=1,CHAR(10)&amp;W$7,"")&amp;IF(X13=1,CHAR(10)&amp;X$7,"")&amp;IF(Y13=1,CHAR(10)&amp;Y$7,"")</f>
        <v/>
      </c>
      <c r="V13" s="32">
        <f t="shared" si="2"/>
        <v>0</v>
      </c>
      <c r="W13" s="32">
        <f>IF(OR(ISBLANK(O13),ISBLANK(P13)),0,IF(COUNTIF('list for drop down box'!$R$4:$R$88,O13&amp;P13)=1,0,1))</f>
        <v>0</v>
      </c>
      <c r="X13" s="32">
        <f t="shared" si="3"/>
        <v>0</v>
      </c>
      <c r="Y13">
        <f>IF(AND(SUM(R$9:R207)&gt;0,SUM(R$9:R207)&lt;15),1,0)</f>
        <v>0</v>
      </c>
    </row>
    <row r="14" spans="1:25" x14ac:dyDescent="0.25">
      <c r="A14" s="11" t="str">
        <f t="shared" si="4"/>
        <v>0-6</v>
      </c>
      <c r="B14" s="11">
        <f t="shared" si="5"/>
        <v>6</v>
      </c>
      <c r="C14" s="55">
        <f t="shared" si="0"/>
        <v>0</v>
      </c>
      <c r="D14" s="69"/>
      <c r="E14" s="107" t="str">
        <f>IF(ISBLANK(D14),"",VLOOKUP($D14,'list for drop down box'!$A:$B,2,FALSE))</f>
        <v/>
      </c>
      <c r="F14" s="108" t="str">
        <f>IF(ISBLANK($D14),"",VLOOKUP($D14,'list for drop down box'!$A:$C,3,FALSE))</f>
        <v/>
      </c>
      <c r="G14" s="109" t="str">
        <f>IF(ISBLANK($D14),"",VLOOKUP($D14,'list for drop down box'!$A$3:$E$4471,4,FALSE))</f>
        <v/>
      </c>
      <c r="H14" s="110" t="str">
        <f>IF(ISBLANK($D14),"",VLOOKUP($D14,'list for drop down box'!$A$3:$E$4471,5,FALSE))</f>
        <v/>
      </c>
      <c r="I14" s="77"/>
      <c r="J14" s="71"/>
      <c r="K14" s="74"/>
      <c r="L14" s="72"/>
      <c r="M14" s="72"/>
      <c r="N14" s="73"/>
      <c r="O14" s="74"/>
      <c r="P14" s="74"/>
      <c r="Q14" s="74"/>
      <c r="R14" s="78"/>
      <c r="S14" s="78"/>
      <c r="T14" s="76"/>
      <c r="U14" s="106" t="str">
        <f t="shared" si="6"/>
        <v/>
      </c>
      <c r="V14" s="32">
        <f t="shared" si="2"/>
        <v>0</v>
      </c>
      <c r="W14" s="32">
        <f>IF(OR(ISBLANK(O14),ISBLANK(P14)),0,IF(COUNTIF('list for drop down box'!$R$4:$R$88,O14&amp;P14)=1,0,1))</f>
        <v>0</v>
      </c>
      <c r="X14" s="32">
        <f t="shared" si="3"/>
        <v>0</v>
      </c>
      <c r="Y14">
        <f>IF(AND(SUM(R$9:R208)&gt;0,SUM(R$9:R208)&lt;15),1,0)</f>
        <v>0</v>
      </c>
    </row>
    <row r="15" spans="1:25" x14ac:dyDescent="0.25">
      <c r="A15" s="11" t="str">
        <f t="shared" si="4"/>
        <v>0-7</v>
      </c>
      <c r="B15" s="11">
        <f t="shared" si="5"/>
        <v>7</v>
      </c>
      <c r="C15" s="55">
        <f t="shared" si="0"/>
        <v>0</v>
      </c>
      <c r="D15" s="69"/>
      <c r="E15" s="107" t="str">
        <f>IF(ISBLANK(D15),"",VLOOKUP($D15,'list for drop down box'!$A:$B,2,FALSE))</f>
        <v/>
      </c>
      <c r="F15" s="108" t="str">
        <f>IF(ISBLANK($D15),"",VLOOKUP($D15,'list for drop down box'!$A:$C,3,FALSE))</f>
        <v/>
      </c>
      <c r="G15" s="109" t="str">
        <f>IF(ISBLANK($D15),"",VLOOKUP($D15,'list for drop down box'!$A$3:$E$4471,4,FALSE))</f>
        <v/>
      </c>
      <c r="H15" s="110" t="str">
        <f>IF(ISBLANK($D15),"",VLOOKUP($D15,'list for drop down box'!$A$3:$E$4471,5,FALSE))</f>
        <v/>
      </c>
      <c r="I15" s="77"/>
      <c r="J15" s="71"/>
      <c r="K15" s="74"/>
      <c r="L15" s="72"/>
      <c r="M15" s="72"/>
      <c r="N15" s="73"/>
      <c r="O15" s="74"/>
      <c r="P15" s="74"/>
      <c r="Q15" s="74"/>
      <c r="R15" s="78"/>
      <c r="S15" s="78"/>
      <c r="T15" s="76"/>
      <c r="U15" s="106" t="str">
        <f>IF(V15=1,V$7,"")&amp;IF(W15=1,CHAR(10)&amp;W$7,"")&amp;IF(X15=1,CHAR(10)&amp;X$7,"")&amp;IF(Y15=1,CHAR(10)&amp;Y$7,"")</f>
        <v/>
      </c>
      <c r="V15" s="32">
        <f t="shared" si="2"/>
        <v>0</v>
      </c>
      <c r="W15" s="32">
        <f>IF(OR(ISBLANK(O15),ISBLANK(P15)),0,IF(COUNTIF('list for drop down box'!$R$4:$R$88,O15&amp;P15)=1,0,1))</f>
        <v>0</v>
      </c>
      <c r="X15" s="32">
        <f t="shared" ref="X15:X77" si="7">IF(ISERR(AVERAGEIFS($T$9:$T$202,$D$9:$D$202,D15)),0,IF(AVERAGEIFS($T$9:$T$202,$D$9:$D$202,D15)&lt;&gt;T15,1,0))</f>
        <v>0</v>
      </c>
      <c r="Y15">
        <f>IF(AND(SUM(R$9:R208)&gt;0,SUM(R$9:R208)&lt;15),1,0)</f>
        <v>0</v>
      </c>
    </row>
    <row r="16" spans="1:25" x14ac:dyDescent="0.25">
      <c r="A16" s="11" t="str">
        <f t="shared" si="4"/>
        <v>0-8</v>
      </c>
      <c r="B16" s="11">
        <f t="shared" si="5"/>
        <v>8</v>
      </c>
      <c r="C16" s="55">
        <f t="shared" si="0"/>
        <v>0</v>
      </c>
      <c r="D16" s="69"/>
      <c r="E16" s="107" t="str">
        <f>IF(ISBLANK(D16),"",VLOOKUP($D16,'list for drop down box'!$A:$B,2,FALSE))</f>
        <v/>
      </c>
      <c r="F16" s="108" t="str">
        <f>IF(ISBLANK($D16),"",VLOOKUP($D16,'list for drop down box'!$A:$C,3,FALSE))</f>
        <v/>
      </c>
      <c r="G16" s="109" t="str">
        <f>IF(ISBLANK($D16),"",VLOOKUP($D16,'list for drop down box'!$A$3:$E$4471,4,FALSE))</f>
        <v/>
      </c>
      <c r="H16" s="110" t="str">
        <f>IF(ISBLANK($D16),"",VLOOKUP($D16,'list for drop down box'!$A$3:$E$4471,5,FALSE))</f>
        <v/>
      </c>
      <c r="I16" s="77"/>
      <c r="J16" s="71"/>
      <c r="K16" s="74"/>
      <c r="L16" s="72"/>
      <c r="M16" s="72"/>
      <c r="N16" s="73"/>
      <c r="O16" s="74"/>
      <c r="P16" s="74"/>
      <c r="Q16" s="74"/>
      <c r="R16" s="78"/>
      <c r="S16" s="78"/>
      <c r="T16" s="76"/>
      <c r="U16" s="106" t="str">
        <f t="shared" si="6"/>
        <v/>
      </c>
      <c r="V16" s="32">
        <f t="shared" si="2"/>
        <v>0</v>
      </c>
      <c r="W16" s="32">
        <f>IF(OR(ISBLANK(O16),ISBLANK(P16)),0,IF(COUNTIF('list for drop down box'!$R$4:$R$88,O16&amp;P16)=1,0,1))</f>
        <v>0</v>
      </c>
      <c r="X16" s="32">
        <f t="shared" si="7"/>
        <v>0</v>
      </c>
      <c r="Y16">
        <f>IF(AND(SUM(R$9:R208)&gt;0,SUM(R$9:R208)&lt;15),1,0)</f>
        <v>0</v>
      </c>
    </row>
    <row r="17" spans="1:25" x14ac:dyDescent="0.25">
      <c r="A17" s="11" t="str">
        <f t="shared" si="4"/>
        <v>0-9</v>
      </c>
      <c r="B17" s="11">
        <f t="shared" si="5"/>
        <v>9</v>
      </c>
      <c r="C17" s="55">
        <f t="shared" si="0"/>
        <v>0</v>
      </c>
      <c r="D17" s="69"/>
      <c r="E17" s="107" t="str">
        <f>IF(ISBLANK(D17),"",VLOOKUP($D17,'list for drop down box'!$A:$B,2,FALSE))</f>
        <v/>
      </c>
      <c r="F17" s="108" t="str">
        <f>IF(ISBLANK($D17),"",VLOOKUP($D17,'list for drop down box'!$A:$C,3,FALSE))</f>
        <v/>
      </c>
      <c r="G17" s="109" t="str">
        <f>IF(ISBLANK($D17),"",VLOOKUP($D17,'list for drop down box'!$A$3:$E$4471,4,FALSE))</f>
        <v/>
      </c>
      <c r="H17" s="110" t="str">
        <f>IF(ISBLANK($D17),"",VLOOKUP($D17,'list for drop down box'!$A$3:$E$4471,5,FALSE))</f>
        <v/>
      </c>
      <c r="I17" s="77"/>
      <c r="J17" s="71"/>
      <c r="K17" s="74"/>
      <c r="L17" s="72"/>
      <c r="M17" s="72"/>
      <c r="N17" s="73"/>
      <c r="O17" s="74"/>
      <c r="P17" s="74"/>
      <c r="Q17" s="74"/>
      <c r="R17" s="78"/>
      <c r="S17" s="78"/>
      <c r="T17" s="76"/>
      <c r="U17" s="106" t="str">
        <f t="shared" si="6"/>
        <v/>
      </c>
      <c r="V17" s="32">
        <f t="shared" si="2"/>
        <v>0</v>
      </c>
      <c r="W17" s="32">
        <f>IF(OR(ISBLANK(O17),ISBLANK(P17)),0,IF(COUNTIF('list for drop down box'!$R$4:$R$88,O17&amp;P17)=1,0,1))</f>
        <v>0</v>
      </c>
      <c r="X17" s="32">
        <f t="shared" si="7"/>
        <v>0</v>
      </c>
      <c r="Y17">
        <f>IF(AND(SUM(R$9:R208)&gt;0,SUM(R$9:R208)&lt;15),1,0)</f>
        <v>0</v>
      </c>
    </row>
    <row r="18" spans="1:25" x14ac:dyDescent="0.25">
      <c r="A18" s="11" t="str">
        <f t="shared" si="4"/>
        <v>0-10</v>
      </c>
      <c r="B18" s="11">
        <f t="shared" si="5"/>
        <v>10</v>
      </c>
      <c r="C18" s="55">
        <f t="shared" si="0"/>
        <v>0</v>
      </c>
      <c r="D18" s="69"/>
      <c r="E18" s="107" t="str">
        <f>IF(ISBLANK(D18),"",VLOOKUP($D18,'list for drop down box'!$A:$B,2,FALSE))</f>
        <v/>
      </c>
      <c r="F18" s="108" t="str">
        <f>IF(ISBLANK($D18),"",VLOOKUP($D18,'list for drop down box'!$A:$C,3,FALSE))</f>
        <v/>
      </c>
      <c r="G18" s="109" t="str">
        <f>IF(ISBLANK($D18),"",VLOOKUP($D18,'list for drop down box'!$A$3:$E$4471,4,FALSE))</f>
        <v/>
      </c>
      <c r="H18" s="110" t="str">
        <f>IF(ISBLANK($D18),"",VLOOKUP($D18,'list for drop down box'!$A$3:$E$4471,5,FALSE))</f>
        <v/>
      </c>
      <c r="I18" s="77"/>
      <c r="J18" s="71"/>
      <c r="K18" s="74"/>
      <c r="L18" s="72"/>
      <c r="M18" s="72"/>
      <c r="N18" s="73"/>
      <c r="O18" s="74"/>
      <c r="P18" s="74"/>
      <c r="Q18" s="74"/>
      <c r="R18" s="78"/>
      <c r="S18" s="78"/>
      <c r="T18" s="76"/>
      <c r="U18" s="106" t="str">
        <f t="shared" si="6"/>
        <v/>
      </c>
      <c r="V18" s="32">
        <f t="shared" si="2"/>
        <v>0</v>
      </c>
      <c r="W18" s="32">
        <f>IF(OR(ISBLANK(O18),ISBLANK(P18)),0,IF(COUNTIF('list for drop down box'!$R$4:$R$88,O18&amp;P18)=1,0,1))</f>
        <v>0</v>
      </c>
      <c r="X18" s="32">
        <f t="shared" si="7"/>
        <v>0</v>
      </c>
      <c r="Y18">
        <f>IF(AND(SUM(R$9:R208)&gt;0,SUM(R$9:R208)&lt;15),1,0)</f>
        <v>0</v>
      </c>
    </row>
    <row r="19" spans="1:25" x14ac:dyDescent="0.25">
      <c r="A19" s="11" t="str">
        <f t="shared" si="4"/>
        <v>0-11</v>
      </c>
      <c r="B19" s="11">
        <f t="shared" si="5"/>
        <v>11</v>
      </c>
      <c r="C19" s="55">
        <f t="shared" si="0"/>
        <v>0</v>
      </c>
      <c r="D19" s="69"/>
      <c r="E19" s="107" t="str">
        <f>IF(ISBLANK(D19),"",VLOOKUP($D19,'list for drop down box'!$A:$B,2,FALSE))</f>
        <v/>
      </c>
      <c r="F19" s="108" t="str">
        <f>IF(ISBLANK($D19),"",VLOOKUP($D19,'list for drop down box'!$A:$C,3,FALSE))</f>
        <v/>
      </c>
      <c r="G19" s="109" t="str">
        <f>IF(ISBLANK($D19),"",VLOOKUP($D19,'list for drop down box'!$A$3:$E$4471,4,FALSE))</f>
        <v/>
      </c>
      <c r="H19" s="110" t="str">
        <f>IF(ISBLANK($D19),"",VLOOKUP($D19,'list for drop down box'!$A$3:$E$4471,5,FALSE))</f>
        <v/>
      </c>
      <c r="I19" s="77"/>
      <c r="J19" s="71"/>
      <c r="K19" s="74"/>
      <c r="L19" s="72"/>
      <c r="M19" s="72"/>
      <c r="N19" s="73"/>
      <c r="O19" s="74"/>
      <c r="P19" s="74"/>
      <c r="Q19" s="74"/>
      <c r="R19" s="78"/>
      <c r="S19" s="78"/>
      <c r="T19" s="76"/>
      <c r="U19" s="106" t="str">
        <f t="shared" si="6"/>
        <v/>
      </c>
      <c r="V19" s="32">
        <f t="shared" si="2"/>
        <v>0</v>
      </c>
      <c r="W19" s="32">
        <f>IF(OR(ISBLANK(O19),ISBLANK(P19)),0,IF(COUNTIF('list for drop down box'!$R$4:$R$88,O19&amp;P19)=1,0,1))</f>
        <v>0</v>
      </c>
      <c r="X19" s="32">
        <f t="shared" si="7"/>
        <v>0</v>
      </c>
      <c r="Y19">
        <f>IF(AND(SUM(R$9:R208)&gt;0,SUM(R$9:R208)&lt;15),1,0)</f>
        <v>0</v>
      </c>
    </row>
    <row r="20" spans="1:25" x14ac:dyDescent="0.25">
      <c r="A20" s="11" t="str">
        <f t="shared" si="4"/>
        <v>0-12</v>
      </c>
      <c r="B20" s="11">
        <f t="shared" si="5"/>
        <v>12</v>
      </c>
      <c r="C20" s="55">
        <f t="shared" si="0"/>
        <v>0</v>
      </c>
      <c r="D20" s="69"/>
      <c r="E20" s="107" t="str">
        <f>IF(ISBLANK(D20),"",VLOOKUP($D20,'list for drop down box'!$A:$B,2,FALSE))</f>
        <v/>
      </c>
      <c r="F20" s="108" t="str">
        <f>IF(ISBLANK($D20),"",VLOOKUP($D20,'list for drop down box'!$A:$C,3,FALSE))</f>
        <v/>
      </c>
      <c r="G20" s="109" t="str">
        <f>IF(ISBLANK($D20),"",VLOOKUP($D20,'list for drop down box'!$A$3:$E$4471,4,FALSE))</f>
        <v/>
      </c>
      <c r="H20" s="110" t="str">
        <f>IF(ISBLANK($D20),"",VLOOKUP($D20,'list for drop down box'!$A$3:$E$4471,5,FALSE))</f>
        <v/>
      </c>
      <c r="I20" s="77"/>
      <c r="J20" s="71"/>
      <c r="K20" s="74"/>
      <c r="L20" s="72"/>
      <c r="M20" s="72"/>
      <c r="N20" s="73"/>
      <c r="O20" s="74"/>
      <c r="P20" s="74"/>
      <c r="Q20" s="74"/>
      <c r="R20" s="78"/>
      <c r="S20" s="78"/>
      <c r="T20" s="76"/>
      <c r="U20" s="106" t="str">
        <f t="shared" si="6"/>
        <v/>
      </c>
      <c r="V20" s="32">
        <f t="shared" si="2"/>
        <v>0</v>
      </c>
      <c r="W20" s="32">
        <f>IF(OR(ISBLANK(O20),ISBLANK(P20)),0,IF(COUNTIF('list for drop down box'!$R$4:$R$88,O20&amp;P20)=1,0,1))</f>
        <v>0</v>
      </c>
      <c r="X20" s="32">
        <f t="shared" si="7"/>
        <v>0</v>
      </c>
      <c r="Y20">
        <f>IF(AND(SUM(R$9:R208)&gt;0,SUM(R$9:R208)&lt;15),1,0)</f>
        <v>0</v>
      </c>
    </row>
    <row r="21" spans="1:25" x14ac:dyDescent="0.25">
      <c r="A21" s="11" t="str">
        <f t="shared" si="4"/>
        <v>0-13</v>
      </c>
      <c r="B21" s="11">
        <f t="shared" si="5"/>
        <v>13</v>
      </c>
      <c r="C21" s="55">
        <f t="shared" si="0"/>
        <v>0</v>
      </c>
      <c r="D21" s="69"/>
      <c r="E21" s="107" t="str">
        <f>IF(ISBLANK(D21),"",VLOOKUP($D21,'list for drop down box'!$A:$B,2,FALSE))</f>
        <v/>
      </c>
      <c r="F21" s="108" t="str">
        <f>IF(ISBLANK($D21),"",VLOOKUP($D21,'list for drop down box'!$A:$C,3,FALSE))</f>
        <v/>
      </c>
      <c r="G21" s="109" t="str">
        <f>IF(ISBLANK($D21),"",VLOOKUP($D21,'list for drop down box'!$A$3:$E$4471,4,FALSE))</f>
        <v/>
      </c>
      <c r="H21" s="110" t="str">
        <f>IF(ISBLANK($D21),"",VLOOKUP($D21,'list for drop down box'!$A$3:$E$4471,5,FALSE))</f>
        <v/>
      </c>
      <c r="I21" s="77"/>
      <c r="J21" s="71"/>
      <c r="K21" s="74"/>
      <c r="L21" s="72"/>
      <c r="M21" s="72"/>
      <c r="N21" s="73"/>
      <c r="O21" s="74"/>
      <c r="P21" s="74"/>
      <c r="Q21" s="74"/>
      <c r="R21" s="78"/>
      <c r="S21" s="78"/>
      <c r="T21" s="76"/>
      <c r="U21" s="106" t="str">
        <f t="shared" si="6"/>
        <v/>
      </c>
      <c r="V21" s="32">
        <f t="shared" si="2"/>
        <v>0</v>
      </c>
      <c r="W21" s="32">
        <f>IF(OR(ISBLANK(O21),ISBLANK(P21)),0,IF(COUNTIF('list for drop down box'!$R$4:$R$88,O21&amp;P21)=1,0,1))</f>
        <v>0</v>
      </c>
      <c r="X21" s="32">
        <f t="shared" si="7"/>
        <v>0</v>
      </c>
      <c r="Y21">
        <f>IF(AND(SUM(R$9:R208)&gt;0,SUM(R$9:R208)&lt;15),1,0)</f>
        <v>0</v>
      </c>
    </row>
    <row r="22" spans="1:25" x14ac:dyDescent="0.25">
      <c r="A22" s="11" t="str">
        <f>C22&amp;"-"&amp;B22</f>
        <v>0-14</v>
      </c>
      <c r="B22" s="11">
        <f t="shared" si="5"/>
        <v>14</v>
      </c>
      <c r="C22" s="55">
        <f t="shared" si="0"/>
        <v>0</v>
      </c>
      <c r="D22" s="69"/>
      <c r="E22" s="107" t="str">
        <f>IF(ISBLANK(D22),"",VLOOKUP($D22,'list for drop down box'!$A:$B,2,FALSE))</f>
        <v/>
      </c>
      <c r="F22" s="108" t="str">
        <f>IF(ISBLANK($D22),"",VLOOKUP($D22,'list for drop down box'!$A:$C,3,FALSE))</f>
        <v/>
      </c>
      <c r="G22" s="109" t="str">
        <f>IF(ISBLANK($D22),"",VLOOKUP($D22,'list for drop down box'!$A$3:$E$4471,4,FALSE))</f>
        <v/>
      </c>
      <c r="H22" s="110" t="str">
        <f>IF(ISBLANK($D22),"",VLOOKUP($D22,'list for drop down box'!$A$3:$E$4471,5,FALSE))</f>
        <v/>
      </c>
      <c r="I22" s="77"/>
      <c r="J22" s="71"/>
      <c r="K22" s="74"/>
      <c r="L22" s="72"/>
      <c r="M22" s="72"/>
      <c r="N22" s="73"/>
      <c r="O22" s="74"/>
      <c r="P22" s="74"/>
      <c r="Q22" s="74"/>
      <c r="R22" s="78"/>
      <c r="S22" s="78"/>
      <c r="T22" s="76"/>
      <c r="U22" s="106" t="str">
        <f t="shared" si="6"/>
        <v/>
      </c>
      <c r="V22" s="32">
        <f t="shared" si="2"/>
        <v>0</v>
      </c>
      <c r="W22" s="32">
        <f>IF(OR(ISBLANK(O22),ISBLANK(P22)),0,IF(COUNTIF('list for drop down box'!$R$4:$R$88,O22&amp;P22)=1,0,1))</f>
        <v>0</v>
      </c>
      <c r="X22" s="32">
        <f t="shared" si="7"/>
        <v>0</v>
      </c>
      <c r="Y22">
        <f>IF(AND(SUM(R$9:R208)&gt;0,SUM(R$9:R208)&lt;15),1,0)</f>
        <v>0</v>
      </c>
    </row>
    <row r="23" spans="1:25" s="14" customFormat="1" x14ac:dyDescent="0.25">
      <c r="A23" s="13" t="str">
        <f>C23&amp;"-"&amp;B23</f>
        <v>0-15</v>
      </c>
      <c r="B23" s="11">
        <f t="shared" si="5"/>
        <v>15</v>
      </c>
      <c r="C23" s="56">
        <f t="shared" si="0"/>
        <v>0</v>
      </c>
      <c r="D23" s="69"/>
      <c r="E23" s="107" t="str">
        <f>IF(ISBLANK(D23),"",VLOOKUP($D23,'list for drop down box'!$A:$B,2,FALSE))</f>
        <v/>
      </c>
      <c r="F23" s="108" t="str">
        <f>IF(ISBLANK($D23),"",VLOOKUP($D23,'list for drop down box'!$A:$C,3,FALSE))</f>
        <v/>
      </c>
      <c r="G23" s="109" t="str">
        <f>IF(ISBLANK($D23),"",VLOOKUP($D23,'list for drop down box'!$A$3:$E$4471,4,FALSE))</f>
        <v/>
      </c>
      <c r="H23" s="110" t="str">
        <f>IF(ISBLANK($D23),"",VLOOKUP($D23,'list for drop down box'!$A$3:$E$4471,5,FALSE))</f>
        <v/>
      </c>
      <c r="I23" s="77"/>
      <c r="J23" s="71"/>
      <c r="K23" s="74"/>
      <c r="L23" s="72"/>
      <c r="M23" s="72"/>
      <c r="N23" s="73"/>
      <c r="O23" s="74"/>
      <c r="P23" s="74"/>
      <c r="Q23" s="74"/>
      <c r="R23" s="78"/>
      <c r="S23" s="78"/>
      <c r="T23" s="76"/>
      <c r="U23" s="106" t="str">
        <f t="shared" si="6"/>
        <v/>
      </c>
      <c r="V23" s="32">
        <f t="shared" si="2"/>
        <v>0</v>
      </c>
      <c r="W23" s="32">
        <f>IF(OR(ISBLANK(O23),ISBLANK(P23)),0,IF(COUNTIF('list for drop down box'!$R$4:$R$88,O23&amp;P23)=1,0,1))</f>
        <v>0</v>
      </c>
      <c r="X23" s="32">
        <f t="shared" si="7"/>
        <v>0</v>
      </c>
      <c r="Y23">
        <f>IF(AND(SUM(R$9:R208)&gt;0,SUM(R$9:R208)&lt;15),1,0)</f>
        <v>0</v>
      </c>
    </row>
    <row r="24" spans="1:25" s="14" customFormat="1" x14ac:dyDescent="0.25">
      <c r="A24" s="13" t="str">
        <f>C24&amp;"-"&amp;B24</f>
        <v>0-16</v>
      </c>
      <c r="B24" s="11">
        <f t="shared" si="5"/>
        <v>16</v>
      </c>
      <c r="C24" s="56">
        <f t="shared" si="0"/>
        <v>0</v>
      </c>
      <c r="D24" s="69"/>
      <c r="E24" s="107" t="str">
        <f>IF(ISBLANK(D24),"",VLOOKUP($D24,'list for drop down box'!$A:$B,2,FALSE))</f>
        <v/>
      </c>
      <c r="F24" s="108" t="str">
        <f>IF(ISBLANK($D24),"",VLOOKUP($D24,'list for drop down box'!$A:$C,3,FALSE))</f>
        <v/>
      </c>
      <c r="G24" s="109" t="str">
        <f>IF(ISBLANK($D24),"",VLOOKUP($D24,'list for drop down box'!$A$3:$E$4471,4,FALSE))</f>
        <v/>
      </c>
      <c r="H24" s="110" t="str">
        <f>IF(ISBLANK($D24),"",VLOOKUP($D24,'list for drop down box'!$A$3:$E$4471,5,FALSE))</f>
        <v/>
      </c>
      <c r="I24" s="77"/>
      <c r="J24" s="71"/>
      <c r="K24" s="74"/>
      <c r="L24" s="72"/>
      <c r="M24" s="72"/>
      <c r="N24" s="73"/>
      <c r="O24" s="74"/>
      <c r="P24" s="74"/>
      <c r="Q24" s="74"/>
      <c r="R24" s="78"/>
      <c r="S24" s="78"/>
      <c r="T24" s="76"/>
      <c r="U24" s="106" t="str">
        <f t="shared" si="6"/>
        <v/>
      </c>
      <c r="V24" s="32">
        <f t="shared" si="2"/>
        <v>0</v>
      </c>
      <c r="W24" s="32">
        <f>IF(OR(ISBLANK(O24),ISBLANK(P24)),0,IF(COUNTIF('list for drop down box'!$R$4:$R$88,O24&amp;P24)=1,0,1))</f>
        <v>0</v>
      </c>
      <c r="X24" s="32">
        <f t="shared" si="7"/>
        <v>0</v>
      </c>
      <c r="Y24">
        <f>IF(AND(SUM(R$9:R208)&gt;0,SUM(R$9:R208)&lt;15),1,0)</f>
        <v>0</v>
      </c>
    </row>
    <row r="25" spans="1:25" s="14" customFormat="1" x14ac:dyDescent="0.25">
      <c r="A25" s="13" t="str">
        <f t="shared" ref="A25:A201" si="8">C25&amp;"-"&amp;B25</f>
        <v>0-17</v>
      </c>
      <c r="B25" s="11">
        <f t="shared" si="5"/>
        <v>17</v>
      </c>
      <c r="C25" s="56">
        <f t="shared" si="0"/>
        <v>0</v>
      </c>
      <c r="D25" s="69"/>
      <c r="E25" s="107" t="str">
        <f>IF(ISBLANK(D25),"",VLOOKUP($D25,'list for drop down box'!$A:$B,2,FALSE))</f>
        <v/>
      </c>
      <c r="F25" s="108" t="str">
        <f>IF(ISBLANK($D25),"",VLOOKUP($D25,'list for drop down box'!$A:$C,3,FALSE))</f>
        <v/>
      </c>
      <c r="G25" s="109" t="str">
        <f>IF(ISBLANK($D25),"",VLOOKUP($D25,'list for drop down box'!$A$3:$E$4471,4,FALSE))</f>
        <v/>
      </c>
      <c r="H25" s="110" t="str">
        <f>IF(ISBLANK($D25),"",VLOOKUP($D25,'list for drop down box'!$A$3:$E$4471,5,FALSE))</f>
        <v/>
      </c>
      <c r="I25" s="77"/>
      <c r="J25" s="71"/>
      <c r="K25" s="74"/>
      <c r="L25" s="72"/>
      <c r="M25" s="72"/>
      <c r="N25" s="73"/>
      <c r="O25" s="74"/>
      <c r="P25" s="74"/>
      <c r="Q25" s="74"/>
      <c r="R25" s="78"/>
      <c r="S25" s="78"/>
      <c r="T25" s="76"/>
      <c r="U25" s="106" t="str">
        <f t="shared" ref="U25:U201" si="9">IF(V25=1,V$7,"")&amp;IF(W25=1,CHAR(10)&amp;W$7,"")&amp;IF(X25=1,CHAR(10)&amp;X$7,"")&amp;IF(Y25=1,CHAR(10)&amp;Y$7,"")</f>
        <v/>
      </c>
      <c r="V25" s="32">
        <f t="shared" si="2"/>
        <v>0</v>
      </c>
      <c r="W25" s="32">
        <f>IF(OR(ISBLANK(O25),ISBLANK(P25)),0,IF(COUNTIF('list for drop down box'!$R$4:$R$88,O25&amp;P25)=1,0,1))</f>
        <v>0</v>
      </c>
      <c r="X25" s="32">
        <f t="shared" si="7"/>
        <v>0</v>
      </c>
      <c r="Y25">
        <f>IF(AND(SUM(R$9:R208)&gt;0,SUM(R$9:R208)&lt;15),1,0)</f>
        <v>0</v>
      </c>
    </row>
    <row r="26" spans="1:25" s="14" customFormat="1" x14ac:dyDescent="0.25">
      <c r="A26" s="13" t="str">
        <f t="shared" si="8"/>
        <v>0-18</v>
      </c>
      <c r="B26" s="11">
        <f t="shared" si="5"/>
        <v>18</v>
      </c>
      <c r="C26" s="56">
        <f t="shared" si="0"/>
        <v>0</v>
      </c>
      <c r="D26" s="69"/>
      <c r="E26" s="107" t="str">
        <f>IF(ISBLANK(D26),"",VLOOKUP($D26,'list for drop down box'!$A:$B,2,FALSE))</f>
        <v/>
      </c>
      <c r="F26" s="108" t="str">
        <f>IF(ISBLANK($D26),"",VLOOKUP($D26,'list for drop down box'!$A:$C,3,FALSE))</f>
        <v/>
      </c>
      <c r="G26" s="109" t="str">
        <f>IF(ISBLANK($D26),"",VLOOKUP($D26,'list for drop down box'!$A$3:$E$4471,4,FALSE))</f>
        <v/>
      </c>
      <c r="H26" s="110" t="str">
        <f>IF(ISBLANK($D26),"",VLOOKUP($D26,'list for drop down box'!$A$3:$E$4471,5,FALSE))</f>
        <v/>
      </c>
      <c r="I26" s="77"/>
      <c r="J26" s="71"/>
      <c r="K26" s="74"/>
      <c r="L26" s="72"/>
      <c r="M26" s="72"/>
      <c r="N26" s="73"/>
      <c r="O26" s="74"/>
      <c r="P26" s="74"/>
      <c r="Q26" s="74"/>
      <c r="R26" s="78"/>
      <c r="S26" s="78"/>
      <c r="T26" s="76"/>
      <c r="U26" s="106" t="str">
        <f t="shared" si="9"/>
        <v/>
      </c>
      <c r="V26" s="32">
        <f t="shared" si="2"/>
        <v>0</v>
      </c>
      <c r="W26" s="32">
        <f>IF(OR(ISBLANK(O26),ISBLANK(P26)),0,IF(COUNTIF('list for drop down box'!$R$4:$R$88,O26&amp;P26)=1,0,1))</f>
        <v>0</v>
      </c>
      <c r="X26" s="32">
        <f t="shared" si="7"/>
        <v>0</v>
      </c>
      <c r="Y26">
        <f>IF(AND(SUM(R$9:R208)&gt;0,SUM(R$9:R208)&lt;15),1,0)</f>
        <v>0</v>
      </c>
    </row>
    <row r="27" spans="1:25" s="14" customFormat="1" x14ac:dyDescent="0.25">
      <c r="A27" s="13" t="str">
        <f t="shared" si="8"/>
        <v>0-19</v>
      </c>
      <c r="B27" s="11">
        <f t="shared" si="5"/>
        <v>19</v>
      </c>
      <c r="C27" s="56">
        <f t="shared" si="0"/>
        <v>0</v>
      </c>
      <c r="D27" s="69"/>
      <c r="E27" s="107" t="str">
        <f>IF(ISBLANK(D27),"",VLOOKUP($D27,'list for drop down box'!$A:$B,2,FALSE))</f>
        <v/>
      </c>
      <c r="F27" s="108" t="str">
        <f>IF(ISBLANK($D27),"",VLOOKUP($D27,'list for drop down box'!$A:$C,3,FALSE))</f>
        <v/>
      </c>
      <c r="G27" s="109" t="str">
        <f>IF(ISBLANK($D27),"",VLOOKUP($D27,'list for drop down box'!$A$3:$E$4471,4,FALSE))</f>
        <v/>
      </c>
      <c r="H27" s="110" t="str">
        <f>IF(ISBLANK($D27),"",VLOOKUP($D27,'list for drop down box'!$A$3:$E$4471,5,FALSE))</f>
        <v/>
      </c>
      <c r="I27" s="77"/>
      <c r="J27" s="71"/>
      <c r="K27" s="74"/>
      <c r="L27" s="72"/>
      <c r="M27" s="72"/>
      <c r="N27" s="73"/>
      <c r="O27" s="74"/>
      <c r="P27" s="74"/>
      <c r="Q27" s="74"/>
      <c r="R27" s="78"/>
      <c r="S27" s="78"/>
      <c r="T27" s="76"/>
      <c r="U27" s="106" t="str">
        <f t="shared" si="9"/>
        <v/>
      </c>
      <c r="V27" s="32">
        <f t="shared" si="2"/>
        <v>0</v>
      </c>
      <c r="W27" s="32">
        <f>IF(OR(ISBLANK(O27),ISBLANK(P27)),0,IF(COUNTIF('list for drop down box'!$R$4:$R$88,O27&amp;P27)=1,0,1))</f>
        <v>0</v>
      </c>
      <c r="X27" s="32">
        <f t="shared" si="7"/>
        <v>0</v>
      </c>
      <c r="Y27">
        <f>IF(AND(SUM(R$9:R208)&gt;0,SUM(R$9:R208)&lt;15),1,0)</f>
        <v>0</v>
      </c>
    </row>
    <row r="28" spans="1:25" s="14" customFormat="1" x14ac:dyDescent="0.25">
      <c r="A28" s="13" t="str">
        <f t="shared" si="8"/>
        <v>0-20</v>
      </c>
      <c r="B28" s="11">
        <f t="shared" si="5"/>
        <v>20</v>
      </c>
      <c r="C28" s="56">
        <f t="shared" si="0"/>
        <v>0</v>
      </c>
      <c r="D28" s="69"/>
      <c r="E28" s="107" t="str">
        <f>IF(ISBLANK(D28),"",VLOOKUP($D28,'list for drop down box'!$A:$B,2,FALSE))</f>
        <v/>
      </c>
      <c r="F28" s="108" t="str">
        <f>IF(ISBLANK($D28),"",VLOOKUP($D28,'list for drop down box'!$A:$C,3,FALSE))</f>
        <v/>
      </c>
      <c r="G28" s="109" t="str">
        <f>IF(ISBLANK($D28),"",VLOOKUP($D28,'list for drop down box'!$A$3:$E$4471,4,FALSE))</f>
        <v/>
      </c>
      <c r="H28" s="110" t="str">
        <f>IF(ISBLANK($D28),"",VLOOKUP($D28,'list for drop down box'!$A$3:$E$4471,5,FALSE))</f>
        <v/>
      </c>
      <c r="I28" s="77"/>
      <c r="J28" s="71"/>
      <c r="K28" s="74"/>
      <c r="L28" s="72"/>
      <c r="M28" s="72"/>
      <c r="N28" s="73"/>
      <c r="O28" s="74"/>
      <c r="P28" s="74"/>
      <c r="Q28" s="74"/>
      <c r="R28" s="78"/>
      <c r="S28" s="78"/>
      <c r="T28" s="76"/>
      <c r="U28" s="106" t="str">
        <f t="shared" si="9"/>
        <v/>
      </c>
      <c r="V28" s="32">
        <f t="shared" si="2"/>
        <v>0</v>
      </c>
      <c r="W28" s="32">
        <f>IF(OR(ISBLANK(O28),ISBLANK(P28)),0,IF(COUNTIF('list for drop down box'!$R$4:$R$88,O28&amp;P28)=1,0,1))</f>
        <v>0</v>
      </c>
      <c r="X28" s="32">
        <f t="shared" si="7"/>
        <v>0</v>
      </c>
      <c r="Y28">
        <f>IF(AND(SUM(R$9:R208)&gt;0,SUM(R$9:R208)&lt;15),1,0)</f>
        <v>0</v>
      </c>
    </row>
    <row r="29" spans="1:25" s="14" customFormat="1" x14ac:dyDescent="0.25">
      <c r="A29" s="13" t="str">
        <f t="shared" si="8"/>
        <v>0-21</v>
      </c>
      <c r="B29" s="11">
        <f t="shared" si="5"/>
        <v>21</v>
      </c>
      <c r="C29" s="56">
        <f t="shared" si="0"/>
        <v>0</v>
      </c>
      <c r="D29" s="69"/>
      <c r="E29" s="107" t="str">
        <f>IF(ISBLANK(D29),"",VLOOKUP($D29,'list for drop down box'!$A:$B,2,FALSE))</f>
        <v/>
      </c>
      <c r="F29" s="108" t="str">
        <f>IF(ISBLANK($D29),"",VLOOKUP($D29,'list for drop down box'!$A:$C,3,FALSE))</f>
        <v/>
      </c>
      <c r="G29" s="109" t="str">
        <f>IF(ISBLANK($D29),"",VLOOKUP($D29,'list for drop down box'!$A$3:$E$4471,4,FALSE))</f>
        <v/>
      </c>
      <c r="H29" s="110" t="str">
        <f>IF(ISBLANK($D29),"",VLOOKUP($D29,'list for drop down box'!$A$3:$E$4471,5,FALSE))</f>
        <v/>
      </c>
      <c r="I29" s="77"/>
      <c r="J29" s="71"/>
      <c r="K29" s="74"/>
      <c r="L29" s="72"/>
      <c r="M29" s="72"/>
      <c r="N29" s="73"/>
      <c r="O29" s="74"/>
      <c r="P29" s="74"/>
      <c r="Q29" s="74"/>
      <c r="R29" s="78"/>
      <c r="S29" s="78"/>
      <c r="T29" s="76"/>
      <c r="U29" s="106" t="str">
        <f t="shared" si="9"/>
        <v/>
      </c>
      <c r="V29" s="32">
        <f t="shared" si="2"/>
        <v>0</v>
      </c>
      <c r="W29" s="32">
        <f>IF(OR(ISBLANK(O29),ISBLANK(P29)),0,IF(COUNTIF('list for drop down box'!$R$4:$R$88,O29&amp;P29)=1,0,1))</f>
        <v>0</v>
      </c>
      <c r="X29" s="32">
        <f t="shared" si="7"/>
        <v>0</v>
      </c>
      <c r="Y29">
        <f>IF(AND(SUM(R$9:R208)&gt;0,SUM(R$9:R208)&lt;15),1,0)</f>
        <v>0</v>
      </c>
    </row>
    <row r="30" spans="1:25" s="14" customFormat="1" x14ac:dyDescent="0.25">
      <c r="A30" s="13" t="str">
        <f t="shared" si="8"/>
        <v>0-22</v>
      </c>
      <c r="B30" s="11">
        <f t="shared" si="5"/>
        <v>22</v>
      </c>
      <c r="C30" s="56">
        <f t="shared" si="0"/>
        <v>0</v>
      </c>
      <c r="D30" s="69"/>
      <c r="E30" s="107" t="str">
        <f>IF(ISBLANK(D30),"",VLOOKUP($D30,'list for drop down box'!$A:$B,2,FALSE))</f>
        <v/>
      </c>
      <c r="F30" s="108" t="str">
        <f>IF(ISBLANK($D30),"",VLOOKUP($D30,'list for drop down box'!$A:$C,3,FALSE))</f>
        <v/>
      </c>
      <c r="G30" s="109" t="str">
        <f>IF(ISBLANK($D30),"",VLOOKUP($D30,'list for drop down box'!$A$3:$E$4471,4,FALSE))</f>
        <v/>
      </c>
      <c r="H30" s="110" t="str">
        <f>IF(ISBLANK($D30),"",VLOOKUP($D30,'list for drop down box'!$A$3:$E$4471,5,FALSE))</f>
        <v/>
      </c>
      <c r="I30" s="77"/>
      <c r="J30" s="71"/>
      <c r="K30" s="74"/>
      <c r="L30" s="72"/>
      <c r="M30" s="72"/>
      <c r="N30" s="73"/>
      <c r="O30" s="74"/>
      <c r="P30" s="74"/>
      <c r="Q30" s="74"/>
      <c r="R30" s="78"/>
      <c r="S30" s="78"/>
      <c r="T30" s="76"/>
      <c r="U30" s="106" t="str">
        <f t="shared" si="9"/>
        <v/>
      </c>
      <c r="V30" s="32">
        <f t="shared" si="2"/>
        <v>0</v>
      </c>
      <c r="W30" s="32">
        <f>IF(OR(ISBLANK(O30),ISBLANK(P30)),0,IF(COUNTIF('list for drop down box'!$R$4:$R$88,O30&amp;P30)=1,0,1))</f>
        <v>0</v>
      </c>
      <c r="X30" s="32">
        <f t="shared" si="7"/>
        <v>0</v>
      </c>
      <c r="Y30">
        <f>IF(AND(SUM(R$9:R208)&gt;0,SUM(R$9:R208)&lt;15),1,0)</f>
        <v>0</v>
      </c>
    </row>
    <row r="31" spans="1:25" s="14" customFormat="1" x14ac:dyDescent="0.25">
      <c r="A31" s="13" t="str">
        <f t="shared" si="8"/>
        <v>0-23</v>
      </c>
      <c r="B31" s="11">
        <f t="shared" si="5"/>
        <v>23</v>
      </c>
      <c r="C31" s="56">
        <f t="shared" si="0"/>
        <v>0</v>
      </c>
      <c r="D31" s="69"/>
      <c r="E31" s="107" t="str">
        <f>IF(ISBLANK(D31),"",VLOOKUP($D31,'list for drop down box'!$A:$B,2,FALSE))</f>
        <v/>
      </c>
      <c r="F31" s="108" t="str">
        <f>IF(ISBLANK($D31),"",VLOOKUP($D31,'list for drop down box'!$A:$C,3,FALSE))</f>
        <v/>
      </c>
      <c r="G31" s="109" t="str">
        <f>IF(ISBLANK($D31),"",VLOOKUP($D31,'list for drop down box'!$A$3:$E$4471,4,FALSE))</f>
        <v/>
      </c>
      <c r="H31" s="110" t="str">
        <f>IF(ISBLANK($D31),"",VLOOKUP($D31,'list for drop down box'!$A$3:$E$4471,5,FALSE))</f>
        <v/>
      </c>
      <c r="I31" s="77"/>
      <c r="J31" s="71"/>
      <c r="K31" s="74"/>
      <c r="L31" s="72"/>
      <c r="M31" s="72"/>
      <c r="N31" s="73"/>
      <c r="O31" s="74"/>
      <c r="P31" s="74"/>
      <c r="Q31" s="74"/>
      <c r="R31" s="78"/>
      <c r="S31" s="78"/>
      <c r="T31" s="76"/>
      <c r="U31" s="106" t="str">
        <f t="shared" si="9"/>
        <v/>
      </c>
      <c r="V31" s="32">
        <f t="shared" si="2"/>
        <v>0</v>
      </c>
      <c r="W31" s="32">
        <f>IF(OR(ISBLANK(O31),ISBLANK(P31)),0,IF(COUNTIF('list for drop down box'!$R$4:$R$88,O31&amp;P31)=1,0,1))</f>
        <v>0</v>
      </c>
      <c r="X31" s="32">
        <f t="shared" si="7"/>
        <v>0</v>
      </c>
      <c r="Y31">
        <f>IF(AND(SUM(R$9:R208)&gt;0,SUM(R$9:R208)&lt;15),1,0)</f>
        <v>0</v>
      </c>
    </row>
    <row r="32" spans="1:25" s="14" customFormat="1" x14ac:dyDescent="0.25">
      <c r="A32" s="13" t="str">
        <f t="shared" si="8"/>
        <v>0-24</v>
      </c>
      <c r="B32" s="11">
        <f t="shared" si="5"/>
        <v>24</v>
      </c>
      <c r="C32" s="56">
        <f t="shared" si="0"/>
        <v>0</v>
      </c>
      <c r="D32" s="69"/>
      <c r="E32" s="107" t="str">
        <f>IF(ISBLANK(D32),"",VLOOKUP($D32,'list for drop down box'!$A:$B,2,FALSE))</f>
        <v/>
      </c>
      <c r="F32" s="108" t="str">
        <f>IF(ISBLANK($D32),"",VLOOKUP($D32,'list for drop down box'!$A:$C,3,FALSE))</f>
        <v/>
      </c>
      <c r="G32" s="109" t="str">
        <f>IF(ISBLANK($D32),"",VLOOKUP($D32,'list for drop down box'!$A$3:$E$4471,4,FALSE))</f>
        <v/>
      </c>
      <c r="H32" s="110" t="str">
        <f>IF(ISBLANK($D32),"",VLOOKUP($D32,'list for drop down box'!$A$3:$E$4471,5,FALSE))</f>
        <v/>
      </c>
      <c r="I32" s="77"/>
      <c r="J32" s="71"/>
      <c r="K32" s="74"/>
      <c r="L32" s="72"/>
      <c r="M32" s="72"/>
      <c r="N32" s="73"/>
      <c r="O32" s="74"/>
      <c r="P32" s="74"/>
      <c r="Q32" s="74"/>
      <c r="R32" s="78"/>
      <c r="S32" s="78"/>
      <c r="T32" s="76"/>
      <c r="U32" s="106" t="str">
        <f t="shared" si="9"/>
        <v/>
      </c>
      <c r="V32" s="32">
        <f t="shared" si="2"/>
        <v>0</v>
      </c>
      <c r="W32" s="32">
        <f>IF(OR(ISBLANK(O32),ISBLANK(P32)),0,IF(COUNTIF('list for drop down box'!$R$4:$R$88,O32&amp;P32)=1,0,1))</f>
        <v>0</v>
      </c>
      <c r="X32" s="32">
        <f t="shared" si="7"/>
        <v>0</v>
      </c>
      <c r="Y32">
        <f>IF(AND(SUM(R$9:R208)&gt;0,SUM(R$9:R208)&lt;15),1,0)</f>
        <v>0</v>
      </c>
    </row>
    <row r="33" spans="1:25" s="14" customFormat="1" x14ac:dyDescent="0.25">
      <c r="A33" s="13" t="str">
        <f t="shared" si="8"/>
        <v>0-25</v>
      </c>
      <c r="B33" s="11">
        <f t="shared" si="5"/>
        <v>25</v>
      </c>
      <c r="C33" s="56">
        <f t="shared" si="0"/>
        <v>0</v>
      </c>
      <c r="D33" s="69"/>
      <c r="E33" s="107" t="str">
        <f>IF(ISBLANK(D33),"",VLOOKUP($D33,'list for drop down box'!$A:$B,2,FALSE))</f>
        <v/>
      </c>
      <c r="F33" s="108" t="str">
        <f>IF(ISBLANK($D33),"",VLOOKUP($D33,'list for drop down box'!$A:$C,3,FALSE))</f>
        <v/>
      </c>
      <c r="G33" s="109" t="str">
        <f>IF(ISBLANK($D33),"",VLOOKUP($D33,'list for drop down box'!$A$3:$E$4471,4,FALSE))</f>
        <v/>
      </c>
      <c r="H33" s="110" t="str">
        <f>IF(ISBLANK($D33),"",VLOOKUP($D33,'list for drop down box'!$A$3:$E$4471,5,FALSE))</f>
        <v/>
      </c>
      <c r="I33" s="77"/>
      <c r="J33" s="71"/>
      <c r="K33" s="74"/>
      <c r="L33" s="72"/>
      <c r="M33" s="72"/>
      <c r="N33" s="73"/>
      <c r="O33" s="74"/>
      <c r="P33" s="74"/>
      <c r="Q33" s="74"/>
      <c r="R33" s="78"/>
      <c r="S33" s="78"/>
      <c r="T33" s="76"/>
      <c r="U33" s="106" t="str">
        <f t="shared" si="9"/>
        <v/>
      </c>
      <c r="V33" s="32">
        <f t="shared" si="2"/>
        <v>0</v>
      </c>
      <c r="W33" s="32">
        <f>IF(OR(ISBLANK(O33),ISBLANK(P33)),0,IF(COUNTIF('list for drop down box'!$R$4:$R$88,O33&amp;P33)=1,0,1))</f>
        <v>0</v>
      </c>
      <c r="X33" s="32">
        <f t="shared" si="7"/>
        <v>0</v>
      </c>
      <c r="Y33">
        <f>IF(AND(SUM(R$9:R209)&gt;0,SUM(R$9:R209)&lt;15),1,0)</f>
        <v>0</v>
      </c>
    </row>
    <row r="34" spans="1:25" s="14" customFormat="1" x14ac:dyDescent="0.25">
      <c r="A34" s="13" t="str">
        <f t="shared" si="8"/>
        <v>0-26</v>
      </c>
      <c r="B34" s="11">
        <f t="shared" si="5"/>
        <v>26</v>
      </c>
      <c r="C34" s="56">
        <f t="shared" si="0"/>
        <v>0</v>
      </c>
      <c r="D34" s="69"/>
      <c r="E34" s="107" t="str">
        <f>IF(ISBLANK(D34),"",VLOOKUP($D34,'list for drop down box'!$A:$B,2,FALSE))</f>
        <v/>
      </c>
      <c r="F34" s="108" t="str">
        <f>IF(ISBLANK($D34),"",VLOOKUP($D34,'list for drop down box'!$A:$C,3,FALSE))</f>
        <v/>
      </c>
      <c r="G34" s="109" t="str">
        <f>IF(ISBLANK($D34),"",VLOOKUP($D34,'list for drop down box'!$A$3:$E$4471,4,FALSE))</f>
        <v/>
      </c>
      <c r="H34" s="110" t="str">
        <f>IF(ISBLANK($D34),"",VLOOKUP($D34,'list for drop down box'!$A$3:$E$4471,5,FALSE))</f>
        <v/>
      </c>
      <c r="I34" s="77"/>
      <c r="J34" s="71"/>
      <c r="K34" s="74"/>
      <c r="L34" s="72"/>
      <c r="M34" s="72"/>
      <c r="N34" s="73"/>
      <c r="O34" s="74"/>
      <c r="P34" s="74"/>
      <c r="Q34" s="74"/>
      <c r="R34" s="78"/>
      <c r="S34" s="78"/>
      <c r="T34" s="76"/>
      <c r="U34" s="106" t="str">
        <f t="shared" si="9"/>
        <v/>
      </c>
      <c r="V34" s="32">
        <f t="shared" si="2"/>
        <v>0</v>
      </c>
      <c r="W34" s="32">
        <f>IF(OR(ISBLANK(O34),ISBLANK(P34)),0,IF(COUNTIF('list for drop down box'!$R$4:$R$88,O34&amp;P34)=1,0,1))</f>
        <v>0</v>
      </c>
      <c r="X34" s="32">
        <f t="shared" si="7"/>
        <v>0</v>
      </c>
      <c r="Y34">
        <f>IF(AND(SUM(R$9:R210)&gt;0,SUM(R$9:R210)&lt;15),1,0)</f>
        <v>0</v>
      </c>
    </row>
    <row r="35" spans="1:25" s="14" customFormat="1" x14ac:dyDescent="0.25">
      <c r="A35" s="13" t="str">
        <f t="shared" si="8"/>
        <v>0-27</v>
      </c>
      <c r="B35" s="11">
        <f t="shared" si="5"/>
        <v>27</v>
      </c>
      <c r="C35" s="56">
        <f t="shared" si="0"/>
        <v>0</v>
      </c>
      <c r="D35" s="69"/>
      <c r="E35" s="107" t="str">
        <f>IF(ISBLANK(D35),"",VLOOKUP($D35,'list for drop down box'!$A:$B,2,FALSE))</f>
        <v/>
      </c>
      <c r="F35" s="108" t="str">
        <f>IF(ISBLANK($D35),"",VLOOKUP($D35,'list for drop down box'!$A:$C,3,FALSE))</f>
        <v/>
      </c>
      <c r="G35" s="109" t="str">
        <f>IF(ISBLANK($D35),"",VLOOKUP($D35,'list for drop down box'!$A$3:$E$4471,4,FALSE))</f>
        <v/>
      </c>
      <c r="H35" s="110" t="str">
        <f>IF(ISBLANK($D35),"",VLOOKUP($D35,'list for drop down box'!$A$3:$E$4471,5,FALSE))</f>
        <v/>
      </c>
      <c r="I35" s="77"/>
      <c r="J35" s="71"/>
      <c r="K35" s="74"/>
      <c r="L35" s="72"/>
      <c r="M35" s="72"/>
      <c r="N35" s="73"/>
      <c r="O35" s="74"/>
      <c r="P35" s="74"/>
      <c r="Q35" s="74"/>
      <c r="R35" s="78"/>
      <c r="S35" s="78"/>
      <c r="T35" s="76"/>
      <c r="U35" s="106" t="str">
        <f t="shared" si="9"/>
        <v/>
      </c>
      <c r="V35" s="32">
        <f t="shared" si="2"/>
        <v>0</v>
      </c>
      <c r="W35" s="32">
        <f>IF(OR(ISBLANK(O35),ISBLANK(P35)),0,IF(COUNTIF('list for drop down box'!$R$4:$R$88,O35&amp;P35)=1,0,1))</f>
        <v>0</v>
      </c>
      <c r="X35" s="32">
        <f t="shared" si="7"/>
        <v>0</v>
      </c>
      <c r="Y35">
        <f>IF(AND(SUM(R$9:R211)&gt;0,SUM(R$9:R211)&lt;15),1,0)</f>
        <v>0</v>
      </c>
    </row>
    <row r="36" spans="1:25" s="14" customFormat="1" x14ac:dyDescent="0.25">
      <c r="A36" s="13" t="str">
        <f t="shared" si="8"/>
        <v>0-28</v>
      </c>
      <c r="B36" s="11">
        <f t="shared" si="5"/>
        <v>28</v>
      </c>
      <c r="C36" s="56">
        <f t="shared" si="0"/>
        <v>0</v>
      </c>
      <c r="D36" s="69"/>
      <c r="E36" s="107" t="str">
        <f>IF(ISBLANK(D36),"",VLOOKUP($D36,'list for drop down box'!$A:$B,2,FALSE))</f>
        <v/>
      </c>
      <c r="F36" s="108" t="str">
        <f>IF(ISBLANK($D36),"",VLOOKUP($D36,'list for drop down box'!$A:$C,3,FALSE))</f>
        <v/>
      </c>
      <c r="G36" s="109" t="str">
        <f>IF(ISBLANK($D36),"",VLOOKUP($D36,'list for drop down box'!$A$3:$E$4471,4,FALSE))</f>
        <v/>
      </c>
      <c r="H36" s="110" t="str">
        <f>IF(ISBLANK($D36),"",VLOOKUP($D36,'list for drop down box'!$A$3:$E$4471,5,FALSE))</f>
        <v/>
      </c>
      <c r="I36" s="77"/>
      <c r="J36" s="71"/>
      <c r="K36" s="74"/>
      <c r="L36" s="72"/>
      <c r="M36" s="72"/>
      <c r="N36" s="73"/>
      <c r="O36" s="74"/>
      <c r="P36" s="74"/>
      <c r="Q36" s="74"/>
      <c r="R36" s="78"/>
      <c r="S36" s="78"/>
      <c r="T36" s="76"/>
      <c r="U36" s="106" t="str">
        <f t="shared" si="9"/>
        <v/>
      </c>
      <c r="V36" s="32">
        <f t="shared" si="2"/>
        <v>0</v>
      </c>
      <c r="W36" s="32">
        <f>IF(OR(ISBLANK(O36),ISBLANK(P36)),0,IF(COUNTIF('list for drop down box'!$R$4:$R$88,O36&amp;P36)=1,0,1))</f>
        <v>0</v>
      </c>
      <c r="X36" s="32">
        <f t="shared" si="7"/>
        <v>0</v>
      </c>
      <c r="Y36">
        <f>IF(AND(SUM(R$9:R212)&gt;0,SUM(R$9:R212)&lt;15),1,0)</f>
        <v>0</v>
      </c>
    </row>
    <row r="37" spans="1:25" s="14" customFormat="1" x14ac:dyDescent="0.25">
      <c r="A37" s="13" t="str">
        <f t="shared" si="8"/>
        <v>0-29</v>
      </c>
      <c r="B37" s="11">
        <f t="shared" si="5"/>
        <v>29</v>
      </c>
      <c r="C37" s="56">
        <f t="shared" si="0"/>
        <v>0</v>
      </c>
      <c r="D37" s="69"/>
      <c r="E37" s="107" t="str">
        <f>IF(ISBLANK(D37),"",VLOOKUP($D37,'list for drop down box'!$A:$B,2,FALSE))</f>
        <v/>
      </c>
      <c r="F37" s="108" t="str">
        <f>IF(ISBLANK($D37),"",VLOOKUP($D37,'list for drop down box'!$A:$C,3,FALSE))</f>
        <v/>
      </c>
      <c r="G37" s="109" t="str">
        <f>IF(ISBLANK($D37),"",VLOOKUP($D37,'list for drop down box'!$A$3:$E$4471,4,FALSE))</f>
        <v/>
      </c>
      <c r="H37" s="110" t="str">
        <f>IF(ISBLANK($D37),"",VLOOKUP($D37,'list for drop down box'!$A$3:$E$4471,5,FALSE))</f>
        <v/>
      </c>
      <c r="I37" s="77"/>
      <c r="J37" s="71"/>
      <c r="K37" s="74"/>
      <c r="L37" s="72"/>
      <c r="M37" s="72"/>
      <c r="N37" s="73"/>
      <c r="O37" s="74"/>
      <c r="P37" s="74"/>
      <c r="Q37" s="74"/>
      <c r="R37" s="78"/>
      <c r="S37" s="78"/>
      <c r="T37" s="76"/>
      <c r="U37" s="106" t="str">
        <f t="shared" si="9"/>
        <v/>
      </c>
      <c r="V37" s="32">
        <f t="shared" si="2"/>
        <v>0</v>
      </c>
      <c r="W37" s="32">
        <f>IF(OR(ISBLANK(O37),ISBLANK(P37)),0,IF(COUNTIF('list for drop down box'!$R$4:$R$88,O37&amp;P37)=1,0,1))</f>
        <v>0</v>
      </c>
      <c r="X37" s="32">
        <f t="shared" si="7"/>
        <v>0</v>
      </c>
      <c r="Y37">
        <f>IF(AND(SUM(R$9:R213)&gt;0,SUM(R$9:R213)&lt;15),1,0)</f>
        <v>0</v>
      </c>
    </row>
    <row r="38" spans="1:25" s="14" customFormat="1" x14ac:dyDescent="0.25">
      <c r="A38" s="13" t="str">
        <f t="shared" si="8"/>
        <v>0-30</v>
      </c>
      <c r="B38" s="11">
        <f t="shared" si="5"/>
        <v>30</v>
      </c>
      <c r="C38" s="56">
        <f t="shared" si="0"/>
        <v>0</v>
      </c>
      <c r="D38" s="69"/>
      <c r="E38" s="107" t="str">
        <f>IF(ISBLANK(D38),"",VLOOKUP($D38,'list for drop down box'!$A:$B,2,FALSE))</f>
        <v/>
      </c>
      <c r="F38" s="108" t="str">
        <f>IF(ISBLANK($D38),"",VLOOKUP($D38,'list for drop down box'!$A:$C,3,FALSE))</f>
        <v/>
      </c>
      <c r="G38" s="109" t="str">
        <f>IF(ISBLANK($D38),"",VLOOKUP($D38,'list for drop down box'!$A$3:$E$4471,4,FALSE))</f>
        <v/>
      </c>
      <c r="H38" s="110" t="str">
        <f>IF(ISBLANK($D38),"",VLOOKUP($D38,'list for drop down box'!$A$3:$E$4471,5,FALSE))</f>
        <v/>
      </c>
      <c r="I38" s="77"/>
      <c r="J38" s="71"/>
      <c r="K38" s="74"/>
      <c r="L38" s="72"/>
      <c r="M38" s="72"/>
      <c r="N38" s="73"/>
      <c r="O38" s="74"/>
      <c r="P38" s="74"/>
      <c r="Q38" s="74"/>
      <c r="R38" s="78"/>
      <c r="S38" s="78"/>
      <c r="T38" s="76"/>
      <c r="U38" s="106" t="str">
        <f t="shared" si="9"/>
        <v/>
      </c>
      <c r="V38" s="32">
        <f t="shared" si="2"/>
        <v>0</v>
      </c>
      <c r="W38" s="32">
        <f>IF(OR(ISBLANK(O38),ISBLANK(P38)),0,IF(COUNTIF('list for drop down box'!$R$4:$R$88,O38&amp;P38)=1,0,1))</f>
        <v>0</v>
      </c>
      <c r="X38" s="32">
        <f t="shared" si="7"/>
        <v>0</v>
      </c>
      <c r="Y38">
        <f>IF(AND(SUM(R$9:R214)&gt;0,SUM(R$9:R214)&lt;15),1,0)</f>
        <v>0</v>
      </c>
    </row>
    <row r="39" spans="1:25" s="14" customFormat="1" x14ac:dyDescent="0.25">
      <c r="A39" s="13" t="str">
        <f t="shared" si="8"/>
        <v>0-31</v>
      </c>
      <c r="B39" s="11">
        <f t="shared" si="5"/>
        <v>31</v>
      </c>
      <c r="C39" s="56">
        <f t="shared" si="0"/>
        <v>0</v>
      </c>
      <c r="D39" s="69"/>
      <c r="E39" s="107" t="str">
        <f>IF(ISBLANK(D39),"",VLOOKUP($D39,'list for drop down box'!$A:$B,2,FALSE))</f>
        <v/>
      </c>
      <c r="F39" s="108" t="str">
        <f>IF(ISBLANK($D39),"",VLOOKUP($D39,'list for drop down box'!$A:$C,3,FALSE))</f>
        <v/>
      </c>
      <c r="G39" s="109" t="str">
        <f>IF(ISBLANK($D39),"",VLOOKUP($D39,'list for drop down box'!$A$3:$E$4471,4,FALSE))</f>
        <v/>
      </c>
      <c r="H39" s="110" t="str">
        <f>IF(ISBLANK($D39),"",VLOOKUP($D39,'list for drop down box'!$A$3:$E$4471,5,FALSE))</f>
        <v/>
      </c>
      <c r="I39" s="77"/>
      <c r="J39" s="71"/>
      <c r="K39" s="74"/>
      <c r="L39" s="72"/>
      <c r="M39" s="72"/>
      <c r="N39" s="73"/>
      <c r="O39" s="74"/>
      <c r="P39" s="74"/>
      <c r="Q39" s="74"/>
      <c r="R39" s="78"/>
      <c r="S39" s="78"/>
      <c r="T39" s="76"/>
      <c r="U39" s="106" t="str">
        <f t="shared" si="9"/>
        <v/>
      </c>
      <c r="V39" s="32">
        <f t="shared" si="2"/>
        <v>0</v>
      </c>
      <c r="W39" s="32">
        <f>IF(OR(ISBLANK(O39),ISBLANK(P39)),0,IF(COUNTIF('list for drop down box'!$R$4:$R$88,O39&amp;P39)=1,0,1))</f>
        <v>0</v>
      </c>
      <c r="X39" s="32">
        <f t="shared" si="7"/>
        <v>0</v>
      </c>
      <c r="Y39">
        <f>IF(AND(SUM(R$9:R215)&gt;0,SUM(R$9:R215)&lt;15),1,0)</f>
        <v>0</v>
      </c>
    </row>
    <row r="40" spans="1:25" s="14" customFormat="1" x14ac:dyDescent="0.25">
      <c r="A40" s="13" t="str">
        <f t="shared" si="8"/>
        <v>0-32</v>
      </c>
      <c r="B40" s="11">
        <f t="shared" si="5"/>
        <v>32</v>
      </c>
      <c r="C40" s="56">
        <f t="shared" si="0"/>
        <v>0</v>
      </c>
      <c r="D40" s="69"/>
      <c r="E40" s="107" t="str">
        <f>IF(ISBLANK(D40),"",VLOOKUP($D40,'list for drop down box'!$A:$B,2,FALSE))</f>
        <v/>
      </c>
      <c r="F40" s="108" t="str">
        <f>IF(ISBLANK($D40),"",VLOOKUP($D40,'list for drop down box'!$A:$C,3,FALSE))</f>
        <v/>
      </c>
      <c r="G40" s="109" t="str">
        <f>IF(ISBLANK($D40),"",VLOOKUP($D40,'list for drop down box'!$A$3:$E$4471,4,FALSE))</f>
        <v/>
      </c>
      <c r="H40" s="110" t="str">
        <f>IF(ISBLANK($D40),"",VLOOKUP($D40,'list for drop down box'!$A$3:$E$4471,5,FALSE))</f>
        <v/>
      </c>
      <c r="I40" s="77"/>
      <c r="J40" s="71"/>
      <c r="K40" s="74"/>
      <c r="L40" s="72"/>
      <c r="M40" s="72"/>
      <c r="N40" s="73"/>
      <c r="O40" s="74"/>
      <c r="P40" s="74"/>
      <c r="Q40" s="74"/>
      <c r="R40" s="78"/>
      <c r="S40" s="78"/>
      <c r="T40" s="76"/>
      <c r="U40" s="106" t="str">
        <f t="shared" si="9"/>
        <v/>
      </c>
      <c r="V40" s="32">
        <f t="shared" si="2"/>
        <v>0</v>
      </c>
      <c r="W40" s="32">
        <f>IF(OR(ISBLANK(O40),ISBLANK(P40)),0,IF(COUNTIF('list for drop down box'!$R$4:$R$88,O40&amp;P40)=1,0,1))</f>
        <v>0</v>
      </c>
      <c r="X40" s="32">
        <f t="shared" si="7"/>
        <v>0</v>
      </c>
      <c r="Y40">
        <f>IF(AND(SUM(R$9:R216)&gt;0,SUM(R$9:R216)&lt;15),1,0)</f>
        <v>0</v>
      </c>
    </row>
    <row r="41" spans="1:25" s="14" customFormat="1" x14ac:dyDescent="0.25">
      <c r="A41" s="13" t="str">
        <f t="shared" si="8"/>
        <v>0-33</v>
      </c>
      <c r="B41" s="11">
        <f t="shared" si="5"/>
        <v>33</v>
      </c>
      <c r="C41" s="56">
        <f t="shared" si="0"/>
        <v>0</v>
      </c>
      <c r="D41" s="69"/>
      <c r="E41" s="107" t="str">
        <f>IF(ISBLANK(D41),"",VLOOKUP($D41,'list for drop down box'!$A:$B,2,FALSE))</f>
        <v/>
      </c>
      <c r="F41" s="108" t="str">
        <f>IF(ISBLANK($D41),"",VLOOKUP($D41,'list for drop down box'!$A:$C,3,FALSE))</f>
        <v/>
      </c>
      <c r="G41" s="109" t="str">
        <f>IF(ISBLANK($D41),"",VLOOKUP($D41,'list for drop down box'!$A$3:$E$4471,4,FALSE))</f>
        <v/>
      </c>
      <c r="H41" s="110" t="str">
        <f>IF(ISBLANK($D41),"",VLOOKUP($D41,'list for drop down box'!$A$3:$E$4471,5,FALSE))</f>
        <v/>
      </c>
      <c r="I41" s="77"/>
      <c r="J41" s="71"/>
      <c r="K41" s="74"/>
      <c r="L41" s="72"/>
      <c r="M41" s="72"/>
      <c r="N41" s="73"/>
      <c r="O41" s="74"/>
      <c r="P41" s="74"/>
      <c r="Q41" s="74"/>
      <c r="R41" s="78"/>
      <c r="S41" s="78"/>
      <c r="T41" s="76"/>
      <c r="U41" s="106" t="str">
        <f t="shared" si="9"/>
        <v/>
      </c>
      <c r="V41" s="32">
        <f t="shared" ref="V41:V72" si="10">IF(OR(N41="New Site",ISBLANK(N41)),0,IF(O41=VLOOKUP($F$5&amp;$N41,TLA_Lookup,5,FALSE),0,1))</f>
        <v>0</v>
      </c>
      <c r="W41" s="32">
        <f>IF(OR(ISBLANK(O41),ISBLANK(P41)),0,IF(COUNTIF('list for drop down box'!$R$4:$R$88,O41&amp;P41)=1,0,1))</f>
        <v>0</v>
      </c>
      <c r="X41" s="32">
        <f t="shared" si="7"/>
        <v>0</v>
      </c>
      <c r="Y41">
        <f>IF(AND(SUM(R$9:R217)&gt;0,SUM(R$9:R217)&lt;15),1,0)</f>
        <v>0</v>
      </c>
    </row>
    <row r="42" spans="1:25" s="14" customFormat="1" x14ac:dyDescent="0.25">
      <c r="A42" s="13" t="str">
        <f t="shared" si="8"/>
        <v>0-34</v>
      </c>
      <c r="B42" s="11">
        <f t="shared" si="5"/>
        <v>34</v>
      </c>
      <c r="C42" s="56">
        <f t="shared" si="0"/>
        <v>0</v>
      </c>
      <c r="D42" s="69"/>
      <c r="E42" s="107" t="str">
        <f>IF(ISBLANK(D42),"",VLOOKUP($D42,'list for drop down box'!$A:$B,2,FALSE))</f>
        <v/>
      </c>
      <c r="F42" s="108" t="str">
        <f>IF(ISBLANK($D42),"",VLOOKUP($D42,'list for drop down box'!$A:$C,3,FALSE))</f>
        <v/>
      </c>
      <c r="G42" s="109" t="str">
        <f>IF(ISBLANK($D42),"",VLOOKUP($D42,'list for drop down box'!$A$3:$E$4471,4,FALSE))</f>
        <v/>
      </c>
      <c r="H42" s="110" t="str">
        <f>IF(ISBLANK($D42),"",VLOOKUP($D42,'list for drop down box'!$A$3:$E$4471,5,FALSE))</f>
        <v/>
      </c>
      <c r="I42" s="77"/>
      <c r="J42" s="71"/>
      <c r="K42" s="74"/>
      <c r="L42" s="72"/>
      <c r="M42" s="72"/>
      <c r="N42" s="73"/>
      <c r="O42" s="74"/>
      <c r="P42" s="74"/>
      <c r="Q42" s="74"/>
      <c r="R42" s="78"/>
      <c r="S42" s="78"/>
      <c r="T42" s="76"/>
      <c r="U42" s="106" t="str">
        <f t="shared" si="9"/>
        <v/>
      </c>
      <c r="V42" s="32">
        <f t="shared" si="10"/>
        <v>0</v>
      </c>
      <c r="W42" s="32">
        <f>IF(OR(ISBLANK(O42),ISBLANK(P42)),0,IF(COUNTIF('list for drop down box'!$R$4:$R$88,O42&amp;P42)=1,0,1))</f>
        <v>0</v>
      </c>
      <c r="X42" s="32">
        <f t="shared" si="7"/>
        <v>0</v>
      </c>
      <c r="Y42">
        <f>IF(AND(SUM(R$9:R218)&gt;0,SUM(R$9:R218)&lt;15),1,0)</f>
        <v>0</v>
      </c>
    </row>
    <row r="43" spans="1:25" s="14" customFormat="1" x14ac:dyDescent="0.25">
      <c r="A43" s="13" t="str">
        <f t="shared" si="8"/>
        <v>0-35</v>
      </c>
      <c r="B43" s="11">
        <f t="shared" si="5"/>
        <v>35</v>
      </c>
      <c r="C43" s="56">
        <f t="shared" si="0"/>
        <v>0</v>
      </c>
      <c r="D43" s="69"/>
      <c r="E43" s="107" t="str">
        <f>IF(ISBLANK(D43),"",VLOOKUP($D43,'list for drop down box'!$A:$B,2,FALSE))</f>
        <v/>
      </c>
      <c r="F43" s="108" t="str">
        <f>IF(ISBLANK($D43),"",VLOOKUP($D43,'list for drop down box'!$A:$C,3,FALSE))</f>
        <v/>
      </c>
      <c r="G43" s="109" t="str">
        <f>IF(ISBLANK($D43),"",VLOOKUP($D43,'list for drop down box'!$A$3:$E$4471,4,FALSE))</f>
        <v/>
      </c>
      <c r="H43" s="110" t="str">
        <f>IF(ISBLANK($D43),"",VLOOKUP($D43,'list for drop down box'!$A$3:$E$4471,5,FALSE))</f>
        <v/>
      </c>
      <c r="I43" s="77"/>
      <c r="J43" s="71"/>
      <c r="K43" s="74"/>
      <c r="L43" s="72"/>
      <c r="M43" s="72"/>
      <c r="N43" s="73"/>
      <c r="O43" s="74"/>
      <c r="P43" s="74"/>
      <c r="Q43" s="74"/>
      <c r="R43" s="78"/>
      <c r="S43" s="78"/>
      <c r="T43" s="76"/>
      <c r="U43" s="106" t="str">
        <f t="shared" si="9"/>
        <v/>
      </c>
      <c r="V43" s="32">
        <f t="shared" si="10"/>
        <v>0</v>
      </c>
      <c r="W43" s="32">
        <f>IF(OR(ISBLANK(O43),ISBLANK(P43)),0,IF(COUNTIF('list for drop down box'!$R$4:$R$88,O43&amp;P43)=1,0,1))</f>
        <v>0</v>
      </c>
      <c r="X43" s="32">
        <f t="shared" si="7"/>
        <v>0</v>
      </c>
      <c r="Y43">
        <f>IF(AND(SUM(R$9:R219)&gt;0,SUM(R$9:R219)&lt;15),1,0)</f>
        <v>0</v>
      </c>
    </row>
    <row r="44" spans="1:25" s="14" customFormat="1" x14ac:dyDescent="0.25">
      <c r="A44" s="13" t="str">
        <f t="shared" si="8"/>
        <v>0-36</v>
      </c>
      <c r="B44" s="11">
        <f t="shared" si="5"/>
        <v>36</v>
      </c>
      <c r="C44" s="56">
        <f t="shared" si="0"/>
        <v>0</v>
      </c>
      <c r="D44" s="69"/>
      <c r="E44" s="107" t="str">
        <f>IF(ISBLANK(D44),"",VLOOKUP($D44,'list for drop down box'!$A:$B,2,FALSE))</f>
        <v/>
      </c>
      <c r="F44" s="108" t="str">
        <f>IF(ISBLANK($D44),"",VLOOKUP($D44,'list for drop down box'!$A:$C,3,FALSE))</f>
        <v/>
      </c>
      <c r="G44" s="109" t="str">
        <f>IF(ISBLANK($D44),"",VLOOKUP($D44,'list for drop down box'!$A$3:$E$4471,4,FALSE))</f>
        <v/>
      </c>
      <c r="H44" s="110" t="str">
        <f>IF(ISBLANK($D44),"",VLOOKUP($D44,'list for drop down box'!$A$3:$E$4471,5,FALSE))</f>
        <v/>
      </c>
      <c r="I44" s="77"/>
      <c r="J44" s="71"/>
      <c r="K44" s="74"/>
      <c r="L44" s="72"/>
      <c r="M44" s="72"/>
      <c r="N44" s="73"/>
      <c r="O44" s="74"/>
      <c r="P44" s="74"/>
      <c r="Q44" s="74"/>
      <c r="R44" s="78"/>
      <c r="S44" s="78"/>
      <c r="T44" s="76"/>
      <c r="U44" s="106" t="str">
        <f t="shared" si="9"/>
        <v/>
      </c>
      <c r="V44" s="32">
        <f t="shared" si="10"/>
        <v>0</v>
      </c>
      <c r="W44" s="32">
        <f>IF(OR(ISBLANK(O44),ISBLANK(P44)),0,IF(COUNTIF('list for drop down box'!$R$4:$R$88,O44&amp;P44)=1,0,1))</f>
        <v>0</v>
      </c>
      <c r="X44" s="32">
        <f t="shared" si="7"/>
        <v>0</v>
      </c>
      <c r="Y44">
        <f>IF(AND(SUM(R$9:R220)&gt;0,SUM(R$9:R220)&lt;15),1,0)</f>
        <v>0</v>
      </c>
    </row>
    <row r="45" spans="1:25" s="14" customFormat="1" x14ac:dyDescent="0.25">
      <c r="A45" s="13" t="str">
        <f t="shared" si="8"/>
        <v>0-37</v>
      </c>
      <c r="B45" s="11">
        <f t="shared" si="5"/>
        <v>37</v>
      </c>
      <c r="C45" s="56">
        <f t="shared" si="0"/>
        <v>0</v>
      </c>
      <c r="D45" s="69"/>
      <c r="E45" s="107" t="str">
        <f>IF(ISBLANK(D45),"",VLOOKUP($D45,'list for drop down box'!$A:$B,2,FALSE))</f>
        <v/>
      </c>
      <c r="F45" s="108" t="str">
        <f>IF(ISBLANK($D45),"",VLOOKUP($D45,'list for drop down box'!$A:$C,3,FALSE))</f>
        <v/>
      </c>
      <c r="G45" s="109" t="str">
        <f>IF(ISBLANK($D45),"",VLOOKUP($D45,'list for drop down box'!$A$3:$E$4471,4,FALSE))</f>
        <v/>
      </c>
      <c r="H45" s="110" t="str">
        <f>IF(ISBLANK($D45),"",VLOOKUP($D45,'list for drop down box'!$A$3:$E$4471,5,FALSE))</f>
        <v/>
      </c>
      <c r="I45" s="77"/>
      <c r="J45" s="71"/>
      <c r="K45" s="74"/>
      <c r="L45" s="72"/>
      <c r="M45" s="72"/>
      <c r="N45" s="73"/>
      <c r="O45" s="74"/>
      <c r="P45" s="74"/>
      <c r="Q45" s="74"/>
      <c r="R45" s="78"/>
      <c r="S45" s="78"/>
      <c r="T45" s="76"/>
      <c r="U45" s="106" t="str">
        <f t="shared" si="9"/>
        <v/>
      </c>
      <c r="V45" s="32">
        <f t="shared" si="10"/>
        <v>0</v>
      </c>
      <c r="W45" s="32">
        <f>IF(OR(ISBLANK(O45),ISBLANK(P45)),0,IF(COUNTIF('list for drop down box'!$R$4:$R$88,O45&amp;P45)=1,0,1))</f>
        <v>0</v>
      </c>
      <c r="X45" s="32">
        <f t="shared" si="7"/>
        <v>0</v>
      </c>
      <c r="Y45">
        <f>IF(AND(SUM(R$9:R221)&gt;0,SUM(R$9:R221)&lt;15),1,0)</f>
        <v>0</v>
      </c>
    </row>
    <row r="46" spans="1:25" s="14" customFormat="1" x14ac:dyDescent="0.25">
      <c r="A46" s="13" t="str">
        <f t="shared" si="8"/>
        <v>0-38</v>
      </c>
      <c r="B46" s="11">
        <f t="shared" si="5"/>
        <v>38</v>
      </c>
      <c r="C46" s="56">
        <f t="shared" si="0"/>
        <v>0</v>
      </c>
      <c r="D46" s="69"/>
      <c r="E46" s="107" t="str">
        <f>IF(ISBLANK(D46),"",VLOOKUP($D46,'list for drop down box'!$A:$B,2,FALSE))</f>
        <v/>
      </c>
      <c r="F46" s="108" t="str">
        <f>IF(ISBLANK($D46),"",VLOOKUP($D46,'list for drop down box'!$A:$C,3,FALSE))</f>
        <v/>
      </c>
      <c r="G46" s="109" t="str">
        <f>IF(ISBLANK($D46),"",VLOOKUP($D46,'list for drop down box'!$A$3:$E$4471,4,FALSE))</f>
        <v/>
      </c>
      <c r="H46" s="110" t="str">
        <f>IF(ISBLANK($D46),"",VLOOKUP($D46,'list for drop down box'!$A$3:$E$4471,5,FALSE))</f>
        <v/>
      </c>
      <c r="I46" s="77"/>
      <c r="J46" s="71"/>
      <c r="K46" s="74"/>
      <c r="L46" s="72"/>
      <c r="M46" s="72"/>
      <c r="N46" s="73"/>
      <c r="O46" s="74"/>
      <c r="P46" s="74"/>
      <c r="Q46" s="74"/>
      <c r="R46" s="78"/>
      <c r="S46" s="78"/>
      <c r="T46" s="76"/>
      <c r="U46" s="106" t="str">
        <f t="shared" si="9"/>
        <v/>
      </c>
      <c r="V46" s="32">
        <f t="shared" si="10"/>
        <v>0</v>
      </c>
      <c r="W46" s="32">
        <f>IF(OR(ISBLANK(O46),ISBLANK(P46)),0,IF(COUNTIF('list for drop down box'!$R$4:$R$88,O46&amp;P46)=1,0,1))</f>
        <v>0</v>
      </c>
      <c r="X46" s="32">
        <f t="shared" si="7"/>
        <v>0</v>
      </c>
      <c r="Y46">
        <f>IF(AND(SUM(R$9:R222)&gt;0,SUM(R$9:R222)&lt;15),1,0)</f>
        <v>0</v>
      </c>
    </row>
    <row r="47" spans="1:25" s="14" customFormat="1" x14ac:dyDescent="0.25">
      <c r="A47" s="13" t="str">
        <f t="shared" si="8"/>
        <v>0-39</v>
      </c>
      <c r="B47" s="11">
        <f t="shared" si="5"/>
        <v>39</v>
      </c>
      <c r="C47" s="56">
        <f t="shared" si="0"/>
        <v>0</v>
      </c>
      <c r="D47" s="69"/>
      <c r="E47" s="107" t="str">
        <f>IF(ISBLANK(D47),"",VLOOKUP($D47,'list for drop down box'!$A:$B,2,FALSE))</f>
        <v/>
      </c>
      <c r="F47" s="108" t="str">
        <f>IF(ISBLANK($D47),"",VLOOKUP($D47,'list for drop down box'!$A:$C,3,FALSE))</f>
        <v/>
      </c>
      <c r="G47" s="109" t="str">
        <f>IF(ISBLANK($D47),"",VLOOKUP($D47,'list for drop down box'!$A$3:$E$4471,4,FALSE))</f>
        <v/>
      </c>
      <c r="H47" s="110" t="str">
        <f>IF(ISBLANK($D47),"",VLOOKUP($D47,'list for drop down box'!$A$3:$E$4471,5,FALSE))</f>
        <v/>
      </c>
      <c r="I47" s="77"/>
      <c r="J47" s="71"/>
      <c r="K47" s="74"/>
      <c r="L47" s="72"/>
      <c r="M47" s="72"/>
      <c r="N47" s="73"/>
      <c r="O47" s="74"/>
      <c r="P47" s="74"/>
      <c r="Q47" s="74"/>
      <c r="R47" s="78"/>
      <c r="S47" s="78"/>
      <c r="T47" s="76"/>
      <c r="U47" s="106" t="str">
        <f t="shared" si="9"/>
        <v/>
      </c>
      <c r="V47" s="32">
        <f t="shared" si="10"/>
        <v>0</v>
      </c>
      <c r="W47" s="32">
        <f>IF(OR(ISBLANK(O47),ISBLANK(P47)),0,IF(COUNTIF('list for drop down box'!$R$4:$R$88,O47&amp;P47)=1,0,1))</f>
        <v>0</v>
      </c>
      <c r="X47" s="32">
        <f t="shared" si="7"/>
        <v>0</v>
      </c>
      <c r="Y47">
        <f>IF(AND(SUM(R$9:R223)&gt;0,SUM(R$9:R223)&lt;15),1,0)</f>
        <v>0</v>
      </c>
    </row>
    <row r="48" spans="1:25" s="14" customFormat="1" x14ac:dyDescent="0.25">
      <c r="A48" s="13" t="str">
        <f t="shared" si="8"/>
        <v>0-40</v>
      </c>
      <c r="B48" s="11">
        <f t="shared" si="5"/>
        <v>40</v>
      </c>
      <c r="C48" s="56">
        <f t="shared" si="0"/>
        <v>0</v>
      </c>
      <c r="D48" s="69"/>
      <c r="E48" s="107" t="str">
        <f>IF(ISBLANK(D48),"",VLOOKUP($D48,'list for drop down box'!$A:$B,2,FALSE))</f>
        <v/>
      </c>
      <c r="F48" s="108" t="str">
        <f>IF(ISBLANK($D48),"",VLOOKUP($D48,'list for drop down box'!$A:$C,3,FALSE))</f>
        <v/>
      </c>
      <c r="G48" s="109" t="str">
        <f>IF(ISBLANK($D48),"",VLOOKUP($D48,'list for drop down box'!$A$3:$E$4471,4,FALSE))</f>
        <v/>
      </c>
      <c r="H48" s="110" t="str">
        <f>IF(ISBLANK($D48),"",VLOOKUP($D48,'list for drop down box'!$A$3:$E$4471,5,FALSE))</f>
        <v/>
      </c>
      <c r="I48" s="77"/>
      <c r="J48" s="71"/>
      <c r="K48" s="74"/>
      <c r="L48" s="72"/>
      <c r="M48" s="72"/>
      <c r="N48" s="73"/>
      <c r="O48" s="74"/>
      <c r="P48" s="74"/>
      <c r="Q48" s="74"/>
      <c r="R48" s="78"/>
      <c r="S48" s="78"/>
      <c r="T48" s="76"/>
      <c r="U48" s="106" t="str">
        <f t="shared" si="9"/>
        <v/>
      </c>
      <c r="V48" s="32">
        <f t="shared" si="10"/>
        <v>0</v>
      </c>
      <c r="W48" s="32">
        <f>IF(OR(ISBLANK(O48),ISBLANK(P48)),0,IF(COUNTIF('list for drop down box'!$R$4:$R$88,O48&amp;P48)=1,0,1))</f>
        <v>0</v>
      </c>
      <c r="X48" s="32">
        <f t="shared" si="7"/>
        <v>0</v>
      </c>
      <c r="Y48">
        <f>IF(AND(SUM(R$9:R224)&gt;0,SUM(R$9:R224)&lt;15),1,0)</f>
        <v>0</v>
      </c>
    </row>
    <row r="49" spans="1:25" s="14" customFormat="1" x14ac:dyDescent="0.25">
      <c r="A49" s="13" t="str">
        <f t="shared" si="8"/>
        <v>0-41</v>
      </c>
      <c r="B49" s="11">
        <f t="shared" si="5"/>
        <v>41</v>
      </c>
      <c r="C49" s="56">
        <f t="shared" si="0"/>
        <v>0</v>
      </c>
      <c r="D49" s="69"/>
      <c r="E49" s="107" t="str">
        <f>IF(ISBLANK(D49),"",VLOOKUP($D49,'list for drop down box'!$A:$B,2,FALSE))</f>
        <v/>
      </c>
      <c r="F49" s="108" t="str">
        <f>IF(ISBLANK($D49),"",VLOOKUP($D49,'list for drop down box'!$A:$C,3,FALSE))</f>
        <v/>
      </c>
      <c r="G49" s="109" t="str">
        <f>IF(ISBLANK($D49),"",VLOOKUP($D49,'list for drop down box'!$A$3:$E$4471,4,FALSE))</f>
        <v/>
      </c>
      <c r="H49" s="110" t="str">
        <f>IF(ISBLANK($D49),"",VLOOKUP($D49,'list for drop down box'!$A$3:$E$4471,5,FALSE))</f>
        <v/>
      </c>
      <c r="I49" s="77"/>
      <c r="J49" s="71"/>
      <c r="K49" s="74"/>
      <c r="L49" s="72"/>
      <c r="M49" s="72"/>
      <c r="N49" s="73"/>
      <c r="O49" s="74"/>
      <c r="P49" s="74"/>
      <c r="Q49" s="74"/>
      <c r="R49" s="78"/>
      <c r="S49" s="78"/>
      <c r="T49" s="76"/>
      <c r="U49" s="106" t="str">
        <f t="shared" si="9"/>
        <v/>
      </c>
      <c r="V49" s="32">
        <f t="shared" si="10"/>
        <v>0</v>
      </c>
      <c r="W49" s="32">
        <f>IF(OR(ISBLANK(O49),ISBLANK(P49)),0,IF(COUNTIF('list for drop down box'!$R$4:$R$88,O49&amp;P49)=1,0,1))</f>
        <v>0</v>
      </c>
      <c r="X49" s="32">
        <f t="shared" si="7"/>
        <v>0</v>
      </c>
      <c r="Y49">
        <f>IF(AND(SUM(R$9:R225)&gt;0,SUM(R$9:R225)&lt;15),1,0)</f>
        <v>0</v>
      </c>
    </row>
    <row r="50" spans="1:25" s="14" customFormat="1" x14ac:dyDescent="0.25">
      <c r="A50" s="13" t="str">
        <f t="shared" si="8"/>
        <v>0-42</v>
      </c>
      <c r="B50" s="11">
        <f t="shared" si="5"/>
        <v>42</v>
      </c>
      <c r="C50" s="56">
        <f t="shared" si="0"/>
        <v>0</v>
      </c>
      <c r="D50" s="69"/>
      <c r="E50" s="107" t="str">
        <f>IF(ISBLANK(D50),"",VLOOKUP($D50,'list for drop down box'!$A:$B,2,FALSE))</f>
        <v/>
      </c>
      <c r="F50" s="108" t="str">
        <f>IF(ISBLANK($D50),"",VLOOKUP($D50,'list for drop down box'!$A:$C,3,FALSE))</f>
        <v/>
      </c>
      <c r="G50" s="109" t="str">
        <f>IF(ISBLANK($D50),"",VLOOKUP($D50,'list for drop down box'!$A$3:$E$4471,4,FALSE))</f>
        <v/>
      </c>
      <c r="H50" s="110" t="str">
        <f>IF(ISBLANK($D50),"",VLOOKUP($D50,'list for drop down box'!$A$3:$E$4471,5,FALSE))</f>
        <v/>
      </c>
      <c r="I50" s="77"/>
      <c r="J50" s="71"/>
      <c r="K50" s="74"/>
      <c r="L50" s="72"/>
      <c r="M50" s="72"/>
      <c r="N50" s="73"/>
      <c r="O50" s="74"/>
      <c r="P50" s="74"/>
      <c r="Q50" s="74"/>
      <c r="R50" s="78"/>
      <c r="S50" s="78"/>
      <c r="T50" s="76"/>
      <c r="U50" s="106" t="str">
        <f t="shared" si="9"/>
        <v/>
      </c>
      <c r="V50" s="32">
        <f t="shared" si="10"/>
        <v>0</v>
      </c>
      <c r="W50" s="32">
        <f>IF(OR(ISBLANK(O50),ISBLANK(P50)),0,IF(COUNTIF('list for drop down box'!$R$4:$R$88,O50&amp;P50)=1,0,1))</f>
        <v>0</v>
      </c>
      <c r="X50" s="32">
        <f t="shared" si="7"/>
        <v>0</v>
      </c>
      <c r="Y50">
        <f>IF(AND(SUM(R$9:R226)&gt;0,SUM(R$9:R226)&lt;15),1,0)</f>
        <v>0</v>
      </c>
    </row>
    <row r="51" spans="1:25" s="14" customFormat="1" x14ac:dyDescent="0.25">
      <c r="A51" s="13" t="str">
        <f t="shared" si="8"/>
        <v>0-43</v>
      </c>
      <c r="B51" s="11">
        <f t="shared" si="5"/>
        <v>43</v>
      </c>
      <c r="C51" s="56">
        <f t="shared" si="0"/>
        <v>0</v>
      </c>
      <c r="D51" s="69"/>
      <c r="E51" s="107" t="str">
        <f>IF(ISBLANK(D51),"",VLOOKUP($D51,'list for drop down box'!$A:$B,2,FALSE))</f>
        <v/>
      </c>
      <c r="F51" s="108" t="str">
        <f>IF(ISBLANK($D51),"",VLOOKUP($D51,'list for drop down box'!$A:$C,3,FALSE))</f>
        <v/>
      </c>
      <c r="G51" s="109" t="str">
        <f>IF(ISBLANK($D51),"",VLOOKUP($D51,'list for drop down box'!$A$3:$E$4471,4,FALSE))</f>
        <v/>
      </c>
      <c r="H51" s="110" t="str">
        <f>IF(ISBLANK($D51),"",VLOOKUP($D51,'list for drop down box'!$A$3:$E$4471,5,FALSE))</f>
        <v/>
      </c>
      <c r="I51" s="77"/>
      <c r="J51" s="71"/>
      <c r="K51" s="74"/>
      <c r="L51" s="72"/>
      <c r="M51" s="72"/>
      <c r="N51" s="73"/>
      <c r="O51" s="74"/>
      <c r="P51" s="74"/>
      <c r="Q51" s="74"/>
      <c r="R51" s="78"/>
      <c r="S51" s="78"/>
      <c r="T51" s="76"/>
      <c r="U51" s="106" t="str">
        <f t="shared" si="9"/>
        <v/>
      </c>
      <c r="V51" s="32">
        <f t="shared" si="10"/>
        <v>0</v>
      </c>
      <c r="W51" s="32">
        <f>IF(OR(ISBLANK(O51),ISBLANK(P51)),0,IF(COUNTIF('list for drop down box'!$R$4:$R$88,O51&amp;P51)=1,0,1))</f>
        <v>0</v>
      </c>
      <c r="X51" s="32">
        <f t="shared" si="7"/>
        <v>0</v>
      </c>
      <c r="Y51">
        <f>IF(AND(SUM(R$9:R227)&gt;0,SUM(R$9:R227)&lt;15),1,0)</f>
        <v>0</v>
      </c>
    </row>
    <row r="52" spans="1:25" s="14" customFormat="1" x14ac:dyDescent="0.25">
      <c r="A52" s="13" t="str">
        <f t="shared" si="8"/>
        <v>0-44</v>
      </c>
      <c r="B52" s="11">
        <f t="shared" si="5"/>
        <v>44</v>
      </c>
      <c r="C52" s="56">
        <f t="shared" si="0"/>
        <v>0</v>
      </c>
      <c r="D52" s="69"/>
      <c r="E52" s="107" t="str">
        <f>IF(ISBLANK(D52),"",VLOOKUP($D52,'list for drop down box'!$A:$B,2,FALSE))</f>
        <v/>
      </c>
      <c r="F52" s="108" t="str">
        <f>IF(ISBLANK($D52),"",VLOOKUP($D52,'list for drop down box'!$A:$C,3,FALSE))</f>
        <v/>
      </c>
      <c r="G52" s="109" t="str">
        <f>IF(ISBLANK($D52),"",VLOOKUP($D52,'list for drop down box'!$A$3:$E$4471,4,FALSE))</f>
        <v/>
      </c>
      <c r="H52" s="110" t="str">
        <f>IF(ISBLANK($D52),"",VLOOKUP($D52,'list for drop down box'!$A$3:$E$4471,5,FALSE))</f>
        <v/>
      </c>
      <c r="I52" s="77"/>
      <c r="J52" s="71"/>
      <c r="K52" s="74"/>
      <c r="L52" s="72"/>
      <c r="M52" s="72"/>
      <c r="N52" s="73"/>
      <c r="O52" s="74"/>
      <c r="P52" s="74"/>
      <c r="Q52" s="74"/>
      <c r="R52" s="78"/>
      <c r="S52" s="78"/>
      <c r="T52" s="76"/>
      <c r="U52" s="106" t="str">
        <f t="shared" si="9"/>
        <v/>
      </c>
      <c r="V52" s="32">
        <f t="shared" si="10"/>
        <v>0</v>
      </c>
      <c r="W52" s="32">
        <f>IF(OR(ISBLANK(O52),ISBLANK(P52)),0,IF(COUNTIF('list for drop down box'!$R$4:$R$88,O52&amp;P52)=1,0,1))</f>
        <v>0</v>
      </c>
      <c r="X52" s="32">
        <f t="shared" si="7"/>
        <v>0</v>
      </c>
      <c r="Y52">
        <f>IF(AND(SUM(R$9:R228)&gt;0,SUM(R$9:R228)&lt;15),1,0)</f>
        <v>0</v>
      </c>
    </row>
    <row r="53" spans="1:25" s="14" customFormat="1" x14ac:dyDescent="0.25">
      <c r="A53" s="13" t="str">
        <f t="shared" si="8"/>
        <v>0-45</v>
      </c>
      <c r="B53" s="11">
        <f t="shared" si="5"/>
        <v>45</v>
      </c>
      <c r="C53" s="56">
        <f t="shared" si="0"/>
        <v>0</v>
      </c>
      <c r="D53" s="69"/>
      <c r="E53" s="107" t="str">
        <f>IF(ISBLANK(D53),"",VLOOKUP($D53,'list for drop down box'!$A:$B,2,FALSE))</f>
        <v/>
      </c>
      <c r="F53" s="108" t="str">
        <f>IF(ISBLANK($D53),"",VLOOKUP($D53,'list for drop down box'!$A:$C,3,FALSE))</f>
        <v/>
      </c>
      <c r="G53" s="109" t="str">
        <f>IF(ISBLANK($D53),"",VLOOKUP($D53,'list for drop down box'!$A$3:$E$4471,4,FALSE))</f>
        <v/>
      </c>
      <c r="H53" s="110" t="str">
        <f>IF(ISBLANK($D53),"",VLOOKUP($D53,'list for drop down box'!$A$3:$E$4471,5,FALSE))</f>
        <v/>
      </c>
      <c r="I53" s="77"/>
      <c r="J53" s="71"/>
      <c r="K53" s="74"/>
      <c r="L53" s="72"/>
      <c r="M53" s="72"/>
      <c r="N53" s="73"/>
      <c r="O53" s="74"/>
      <c r="P53" s="74"/>
      <c r="Q53" s="74"/>
      <c r="R53" s="78"/>
      <c r="S53" s="78"/>
      <c r="T53" s="76"/>
      <c r="U53" s="106" t="str">
        <f t="shared" si="9"/>
        <v/>
      </c>
      <c r="V53" s="32">
        <f t="shared" si="10"/>
        <v>0</v>
      </c>
      <c r="W53" s="32">
        <f>IF(OR(ISBLANK(O53),ISBLANK(P53)),0,IF(COUNTIF('list for drop down box'!$R$4:$R$88,O53&amp;P53)=1,0,1))</f>
        <v>0</v>
      </c>
      <c r="X53" s="32">
        <f t="shared" si="7"/>
        <v>0</v>
      </c>
      <c r="Y53">
        <f>IF(AND(SUM(R$9:R229)&gt;0,SUM(R$9:R229)&lt;15),1,0)</f>
        <v>0</v>
      </c>
    </row>
    <row r="54" spans="1:25" s="14" customFormat="1" x14ac:dyDescent="0.25">
      <c r="A54" s="13" t="str">
        <f t="shared" si="8"/>
        <v>0-46</v>
      </c>
      <c r="B54" s="11">
        <f t="shared" si="5"/>
        <v>46</v>
      </c>
      <c r="C54" s="56">
        <f t="shared" si="0"/>
        <v>0</v>
      </c>
      <c r="D54" s="69"/>
      <c r="E54" s="107" t="str">
        <f>IF(ISBLANK(D54),"",VLOOKUP($D54,'list for drop down box'!$A:$B,2,FALSE))</f>
        <v/>
      </c>
      <c r="F54" s="108" t="str">
        <f>IF(ISBLANK($D54),"",VLOOKUP($D54,'list for drop down box'!$A:$C,3,FALSE))</f>
        <v/>
      </c>
      <c r="G54" s="109" t="str">
        <f>IF(ISBLANK($D54),"",VLOOKUP($D54,'list for drop down box'!$A$3:$E$4471,4,FALSE))</f>
        <v/>
      </c>
      <c r="H54" s="110" t="str">
        <f>IF(ISBLANK($D54),"",VLOOKUP($D54,'list for drop down box'!$A$3:$E$4471,5,FALSE))</f>
        <v/>
      </c>
      <c r="I54" s="77"/>
      <c r="J54" s="71"/>
      <c r="K54" s="74"/>
      <c r="L54" s="72"/>
      <c r="M54" s="72"/>
      <c r="N54" s="73"/>
      <c r="O54" s="74"/>
      <c r="P54" s="74"/>
      <c r="Q54" s="74"/>
      <c r="R54" s="78"/>
      <c r="S54" s="78"/>
      <c r="T54" s="76"/>
      <c r="U54" s="106" t="str">
        <f t="shared" si="9"/>
        <v/>
      </c>
      <c r="V54" s="32">
        <f t="shared" si="10"/>
        <v>0</v>
      </c>
      <c r="W54" s="32">
        <f>IF(OR(ISBLANK(O54),ISBLANK(P54)),0,IF(COUNTIF('list for drop down box'!$R$4:$R$88,O54&amp;P54)=1,0,1))</f>
        <v>0</v>
      </c>
      <c r="X54" s="32">
        <f t="shared" si="7"/>
        <v>0</v>
      </c>
      <c r="Y54">
        <f>IF(AND(SUM(R$9:R230)&gt;0,SUM(R$9:R230)&lt;15),1,0)</f>
        <v>0</v>
      </c>
    </row>
    <row r="55" spans="1:25" s="14" customFormat="1" x14ac:dyDescent="0.25">
      <c r="A55" s="13" t="str">
        <f t="shared" si="8"/>
        <v>0-47</v>
      </c>
      <c r="B55" s="11">
        <f t="shared" si="5"/>
        <v>47</v>
      </c>
      <c r="C55" s="56">
        <f t="shared" si="0"/>
        <v>0</v>
      </c>
      <c r="D55" s="69"/>
      <c r="E55" s="107" t="str">
        <f>IF(ISBLANK(D55),"",VLOOKUP($D55,'list for drop down box'!$A:$B,2,FALSE))</f>
        <v/>
      </c>
      <c r="F55" s="108" t="str">
        <f>IF(ISBLANK($D55),"",VLOOKUP($D55,'list for drop down box'!$A:$C,3,FALSE))</f>
        <v/>
      </c>
      <c r="G55" s="109" t="str">
        <f>IF(ISBLANK($D55),"",VLOOKUP($D55,'list for drop down box'!$A$3:$E$4471,4,FALSE))</f>
        <v/>
      </c>
      <c r="H55" s="110" t="str">
        <f>IF(ISBLANK($D55),"",VLOOKUP($D55,'list for drop down box'!$A$3:$E$4471,5,FALSE))</f>
        <v/>
      </c>
      <c r="I55" s="77"/>
      <c r="J55" s="71"/>
      <c r="K55" s="74"/>
      <c r="L55" s="72"/>
      <c r="M55" s="72"/>
      <c r="N55" s="73"/>
      <c r="O55" s="74"/>
      <c r="P55" s="74"/>
      <c r="Q55" s="74"/>
      <c r="R55" s="78"/>
      <c r="S55" s="78"/>
      <c r="T55" s="76"/>
      <c r="U55" s="106" t="str">
        <f t="shared" si="9"/>
        <v/>
      </c>
      <c r="V55" s="32">
        <f t="shared" si="10"/>
        <v>0</v>
      </c>
      <c r="W55" s="32">
        <f>IF(OR(ISBLANK(O55),ISBLANK(P55)),0,IF(COUNTIF('list for drop down box'!$R$4:$R$88,O55&amp;P55)=1,0,1))</f>
        <v>0</v>
      </c>
      <c r="X55" s="32">
        <f t="shared" si="7"/>
        <v>0</v>
      </c>
      <c r="Y55">
        <f>IF(AND(SUM(R$9:R231)&gt;0,SUM(R$9:R231)&lt;15),1,0)</f>
        <v>0</v>
      </c>
    </row>
    <row r="56" spans="1:25" s="14" customFormat="1" x14ac:dyDescent="0.25">
      <c r="A56" s="13" t="str">
        <f t="shared" si="8"/>
        <v>0-48</v>
      </c>
      <c r="B56" s="11">
        <f t="shared" si="5"/>
        <v>48</v>
      </c>
      <c r="C56" s="56">
        <f t="shared" si="0"/>
        <v>0</v>
      </c>
      <c r="D56" s="69"/>
      <c r="E56" s="107" t="str">
        <f>IF(ISBLANK(D56),"",VLOOKUP($D56,'list for drop down box'!$A:$B,2,FALSE))</f>
        <v/>
      </c>
      <c r="F56" s="108" t="str">
        <f>IF(ISBLANK($D56),"",VLOOKUP($D56,'list for drop down box'!$A:$C,3,FALSE))</f>
        <v/>
      </c>
      <c r="G56" s="109" t="str">
        <f>IF(ISBLANK($D56),"",VLOOKUP($D56,'list for drop down box'!$A$3:$E$4471,4,FALSE))</f>
        <v/>
      </c>
      <c r="H56" s="110" t="str">
        <f>IF(ISBLANK($D56),"",VLOOKUP($D56,'list for drop down box'!$A$3:$E$4471,5,FALSE))</f>
        <v/>
      </c>
      <c r="I56" s="77"/>
      <c r="J56" s="71"/>
      <c r="K56" s="74"/>
      <c r="L56" s="72"/>
      <c r="M56" s="72"/>
      <c r="N56" s="73"/>
      <c r="O56" s="74"/>
      <c r="P56" s="74"/>
      <c r="Q56" s="74"/>
      <c r="R56" s="78"/>
      <c r="S56" s="78"/>
      <c r="T56" s="76"/>
      <c r="U56" s="106" t="str">
        <f t="shared" si="9"/>
        <v/>
      </c>
      <c r="V56" s="32">
        <f t="shared" si="10"/>
        <v>0</v>
      </c>
      <c r="W56" s="32">
        <f>IF(OR(ISBLANK(O56),ISBLANK(P56)),0,IF(COUNTIF('list for drop down box'!$R$4:$R$88,O56&amp;P56)=1,0,1))</f>
        <v>0</v>
      </c>
      <c r="X56" s="32">
        <f t="shared" si="7"/>
        <v>0</v>
      </c>
      <c r="Y56">
        <f>IF(AND(SUM(R$9:R232)&gt;0,SUM(R$9:R232)&lt;15),1,0)</f>
        <v>0</v>
      </c>
    </row>
    <row r="57" spans="1:25" s="14" customFormat="1" x14ac:dyDescent="0.25">
      <c r="A57" s="13" t="str">
        <f t="shared" si="8"/>
        <v>0-49</v>
      </c>
      <c r="B57" s="11">
        <f t="shared" si="5"/>
        <v>49</v>
      </c>
      <c r="C57" s="56">
        <f t="shared" si="0"/>
        <v>0</v>
      </c>
      <c r="D57" s="69"/>
      <c r="E57" s="107" t="str">
        <f>IF(ISBLANK(D57),"",VLOOKUP($D57,'list for drop down box'!$A:$B,2,FALSE))</f>
        <v/>
      </c>
      <c r="F57" s="108" t="str">
        <f>IF(ISBLANK($D57),"",VLOOKUP($D57,'list for drop down box'!$A:$C,3,FALSE))</f>
        <v/>
      </c>
      <c r="G57" s="109" t="str">
        <f>IF(ISBLANK($D57),"",VLOOKUP($D57,'list for drop down box'!$A$3:$E$4471,4,FALSE))</f>
        <v/>
      </c>
      <c r="H57" s="110" t="str">
        <f>IF(ISBLANK($D57),"",VLOOKUP($D57,'list for drop down box'!$A$3:$E$4471,5,FALSE))</f>
        <v/>
      </c>
      <c r="I57" s="77"/>
      <c r="J57" s="71"/>
      <c r="K57" s="74"/>
      <c r="L57" s="72"/>
      <c r="M57" s="72"/>
      <c r="N57" s="73"/>
      <c r="O57" s="74"/>
      <c r="P57" s="74"/>
      <c r="Q57" s="74"/>
      <c r="R57" s="78"/>
      <c r="S57" s="78"/>
      <c r="T57" s="76"/>
      <c r="U57" s="106" t="str">
        <f t="shared" si="9"/>
        <v/>
      </c>
      <c r="V57" s="32">
        <f t="shared" si="10"/>
        <v>0</v>
      </c>
      <c r="W57" s="32">
        <f>IF(OR(ISBLANK(O57),ISBLANK(P57)),0,IF(COUNTIF('list for drop down box'!$R$4:$R$88,O57&amp;P57)=1,0,1))</f>
        <v>0</v>
      </c>
      <c r="X57" s="32">
        <f t="shared" si="7"/>
        <v>0</v>
      </c>
      <c r="Y57">
        <f>IF(AND(SUM(R$9:R233)&gt;0,SUM(R$9:R233)&lt;15),1,0)</f>
        <v>0</v>
      </c>
    </row>
    <row r="58" spans="1:25" s="14" customFormat="1" x14ac:dyDescent="0.25">
      <c r="A58" s="13" t="str">
        <f t="shared" si="8"/>
        <v>0-50</v>
      </c>
      <c r="B58" s="11">
        <f t="shared" si="5"/>
        <v>50</v>
      </c>
      <c r="C58" s="56">
        <f t="shared" si="0"/>
        <v>0</v>
      </c>
      <c r="D58" s="69"/>
      <c r="E58" s="107" t="str">
        <f>IF(ISBLANK(D58),"",VLOOKUP($D58,'list for drop down box'!$A:$B,2,FALSE))</f>
        <v/>
      </c>
      <c r="F58" s="108" t="str">
        <f>IF(ISBLANK($D58),"",VLOOKUP($D58,'list for drop down box'!$A:$C,3,FALSE))</f>
        <v/>
      </c>
      <c r="G58" s="109" t="str">
        <f>IF(ISBLANK($D58),"",VLOOKUP($D58,'list for drop down box'!$A$3:$E$4471,4,FALSE))</f>
        <v/>
      </c>
      <c r="H58" s="110" t="str">
        <f>IF(ISBLANK($D58),"",VLOOKUP($D58,'list for drop down box'!$A$3:$E$4471,5,FALSE))</f>
        <v/>
      </c>
      <c r="I58" s="77"/>
      <c r="J58" s="71"/>
      <c r="K58" s="74"/>
      <c r="L58" s="72"/>
      <c r="M58" s="72"/>
      <c r="N58" s="73"/>
      <c r="O58" s="74"/>
      <c r="P58" s="74"/>
      <c r="Q58" s="74"/>
      <c r="R58" s="78"/>
      <c r="S58" s="78"/>
      <c r="T58" s="76"/>
      <c r="U58" s="106" t="str">
        <f t="shared" si="9"/>
        <v/>
      </c>
      <c r="V58" s="32">
        <f t="shared" si="10"/>
        <v>0</v>
      </c>
      <c r="W58" s="32">
        <f>IF(OR(ISBLANK(O58),ISBLANK(P58)),0,IF(COUNTIF('list for drop down box'!$R$4:$R$88,O58&amp;P58)=1,0,1))</f>
        <v>0</v>
      </c>
      <c r="X58" s="32">
        <f t="shared" si="7"/>
        <v>0</v>
      </c>
      <c r="Y58">
        <f>IF(AND(SUM(R$9:R234)&gt;0,SUM(R$9:R234)&lt;15),1,0)</f>
        <v>0</v>
      </c>
    </row>
    <row r="59" spans="1:25" s="14" customFormat="1" x14ac:dyDescent="0.25">
      <c r="A59" s="13" t="str">
        <f t="shared" si="8"/>
        <v>0-51</v>
      </c>
      <c r="B59" s="11">
        <f t="shared" si="5"/>
        <v>51</v>
      </c>
      <c r="C59" s="56">
        <f t="shared" si="0"/>
        <v>0</v>
      </c>
      <c r="D59" s="69"/>
      <c r="E59" s="107" t="str">
        <f>IF(ISBLANK(D59),"",VLOOKUP($D59,'list for drop down box'!$A:$B,2,FALSE))</f>
        <v/>
      </c>
      <c r="F59" s="108" t="str">
        <f>IF(ISBLANK($D59),"",VLOOKUP($D59,'list for drop down box'!$A:$C,3,FALSE))</f>
        <v/>
      </c>
      <c r="G59" s="109" t="str">
        <f>IF(ISBLANK($D59),"",VLOOKUP($D59,'list for drop down box'!$A$3:$E$4471,4,FALSE))</f>
        <v/>
      </c>
      <c r="H59" s="110" t="str">
        <f>IF(ISBLANK($D59),"",VLOOKUP($D59,'list for drop down box'!$A$3:$E$4471,5,FALSE))</f>
        <v/>
      </c>
      <c r="I59" s="77"/>
      <c r="J59" s="71"/>
      <c r="K59" s="74"/>
      <c r="L59" s="72"/>
      <c r="M59" s="72"/>
      <c r="N59" s="73"/>
      <c r="O59" s="74"/>
      <c r="P59" s="74"/>
      <c r="Q59" s="74"/>
      <c r="R59" s="78"/>
      <c r="S59" s="78"/>
      <c r="T59" s="76"/>
      <c r="U59" s="106" t="str">
        <f t="shared" si="9"/>
        <v/>
      </c>
      <c r="V59" s="32">
        <f t="shared" si="10"/>
        <v>0</v>
      </c>
      <c r="W59" s="32">
        <f>IF(OR(ISBLANK(O59),ISBLANK(P59)),0,IF(COUNTIF('list for drop down box'!$R$4:$R$88,O59&amp;P59)=1,0,1))</f>
        <v>0</v>
      </c>
      <c r="X59" s="32">
        <f t="shared" si="7"/>
        <v>0</v>
      </c>
      <c r="Y59">
        <f>IF(AND(SUM(R$9:R235)&gt;0,SUM(R$9:R235)&lt;15),1,0)</f>
        <v>0</v>
      </c>
    </row>
    <row r="60" spans="1:25" s="14" customFormat="1" x14ac:dyDescent="0.25">
      <c r="A60" s="13" t="str">
        <f t="shared" si="8"/>
        <v>0-52</v>
      </c>
      <c r="B60" s="11">
        <f t="shared" si="5"/>
        <v>52</v>
      </c>
      <c r="C60" s="56">
        <f t="shared" si="0"/>
        <v>0</v>
      </c>
      <c r="D60" s="69"/>
      <c r="E60" s="107" t="str">
        <f>IF(ISBLANK(D60),"",VLOOKUP($D60,'list for drop down box'!$A:$B,2,FALSE))</f>
        <v/>
      </c>
      <c r="F60" s="108" t="str">
        <f>IF(ISBLANK($D60),"",VLOOKUP($D60,'list for drop down box'!$A:$C,3,FALSE))</f>
        <v/>
      </c>
      <c r="G60" s="109" t="str">
        <f>IF(ISBLANK($D60),"",VLOOKUP($D60,'list for drop down box'!$A$3:$E$4471,4,FALSE))</f>
        <v/>
      </c>
      <c r="H60" s="110" t="str">
        <f>IF(ISBLANK($D60),"",VLOOKUP($D60,'list for drop down box'!$A$3:$E$4471,5,FALSE))</f>
        <v/>
      </c>
      <c r="I60" s="77"/>
      <c r="J60" s="71"/>
      <c r="K60" s="74"/>
      <c r="L60" s="72"/>
      <c r="M60" s="72"/>
      <c r="N60" s="73"/>
      <c r="O60" s="74"/>
      <c r="P60" s="74"/>
      <c r="Q60" s="74"/>
      <c r="R60" s="78"/>
      <c r="S60" s="78"/>
      <c r="T60" s="76"/>
      <c r="U60" s="106" t="str">
        <f t="shared" si="9"/>
        <v/>
      </c>
      <c r="V60" s="32">
        <f t="shared" si="10"/>
        <v>0</v>
      </c>
      <c r="W60" s="32">
        <f>IF(OR(ISBLANK(O60),ISBLANK(P60)),0,IF(COUNTIF('list for drop down box'!$R$4:$R$88,O60&amp;P60)=1,0,1))</f>
        <v>0</v>
      </c>
      <c r="X60" s="32">
        <f t="shared" si="7"/>
        <v>0</v>
      </c>
      <c r="Y60">
        <f>IF(AND(SUM(R$9:R236)&gt;0,SUM(R$9:R236)&lt;15),1,0)</f>
        <v>0</v>
      </c>
    </row>
    <row r="61" spans="1:25" s="14" customFormat="1" x14ac:dyDescent="0.25">
      <c r="A61" s="13" t="str">
        <f t="shared" si="8"/>
        <v>0-53</v>
      </c>
      <c r="B61" s="11">
        <f t="shared" si="5"/>
        <v>53</v>
      </c>
      <c r="C61" s="56">
        <f t="shared" si="0"/>
        <v>0</v>
      </c>
      <c r="D61" s="69"/>
      <c r="E61" s="107" t="str">
        <f>IF(ISBLANK(D61),"",VLOOKUP($D61,'list for drop down box'!$A:$B,2,FALSE))</f>
        <v/>
      </c>
      <c r="F61" s="108" t="str">
        <f>IF(ISBLANK($D61),"",VLOOKUP($D61,'list for drop down box'!$A:$C,3,FALSE))</f>
        <v/>
      </c>
      <c r="G61" s="109" t="str">
        <f>IF(ISBLANK($D61),"",VLOOKUP($D61,'list for drop down box'!$A$3:$E$4471,4,FALSE))</f>
        <v/>
      </c>
      <c r="H61" s="110" t="str">
        <f>IF(ISBLANK($D61),"",VLOOKUP($D61,'list for drop down box'!$A$3:$E$4471,5,FALSE))</f>
        <v/>
      </c>
      <c r="I61" s="77"/>
      <c r="J61" s="71"/>
      <c r="K61" s="74"/>
      <c r="L61" s="72"/>
      <c r="M61" s="72"/>
      <c r="N61" s="73"/>
      <c r="O61" s="74"/>
      <c r="P61" s="74"/>
      <c r="Q61" s="74"/>
      <c r="R61" s="78"/>
      <c r="S61" s="78"/>
      <c r="T61" s="76"/>
      <c r="U61" s="106" t="str">
        <f t="shared" si="9"/>
        <v/>
      </c>
      <c r="V61" s="32">
        <f t="shared" si="10"/>
        <v>0</v>
      </c>
      <c r="W61" s="32">
        <f>IF(OR(ISBLANK(O61),ISBLANK(P61)),0,IF(COUNTIF('list for drop down box'!$R$4:$R$88,O61&amp;P61)=1,0,1))</f>
        <v>0</v>
      </c>
      <c r="X61" s="32">
        <f t="shared" si="7"/>
        <v>0</v>
      </c>
      <c r="Y61">
        <f>IF(AND(SUM(R$9:R237)&gt;0,SUM(R$9:R237)&lt;15),1,0)</f>
        <v>0</v>
      </c>
    </row>
    <row r="62" spans="1:25" s="14" customFormat="1" x14ac:dyDescent="0.25">
      <c r="A62" s="13" t="str">
        <f t="shared" si="8"/>
        <v>0-54</v>
      </c>
      <c r="B62" s="11">
        <f t="shared" si="5"/>
        <v>54</v>
      </c>
      <c r="C62" s="56">
        <f t="shared" si="0"/>
        <v>0</v>
      </c>
      <c r="D62" s="69"/>
      <c r="E62" s="107" t="str">
        <f>IF(ISBLANK(D62),"",VLOOKUP($D62,'list for drop down box'!$A:$B,2,FALSE))</f>
        <v/>
      </c>
      <c r="F62" s="108" t="str">
        <f>IF(ISBLANK($D62),"",VLOOKUP($D62,'list for drop down box'!$A:$C,3,FALSE))</f>
        <v/>
      </c>
      <c r="G62" s="109" t="str">
        <f>IF(ISBLANK($D62),"",VLOOKUP($D62,'list for drop down box'!$A$3:$E$4471,4,FALSE))</f>
        <v/>
      </c>
      <c r="H62" s="110" t="str">
        <f>IF(ISBLANK($D62),"",VLOOKUP($D62,'list for drop down box'!$A$3:$E$4471,5,FALSE))</f>
        <v/>
      </c>
      <c r="I62" s="77"/>
      <c r="J62" s="71"/>
      <c r="K62" s="74"/>
      <c r="L62" s="72"/>
      <c r="M62" s="72"/>
      <c r="N62" s="73"/>
      <c r="O62" s="74"/>
      <c r="P62" s="74"/>
      <c r="Q62" s="74"/>
      <c r="R62" s="78"/>
      <c r="S62" s="78"/>
      <c r="T62" s="76"/>
      <c r="U62" s="106" t="str">
        <f t="shared" si="9"/>
        <v/>
      </c>
      <c r="V62" s="32">
        <f t="shared" si="10"/>
        <v>0</v>
      </c>
      <c r="W62" s="32">
        <f>IF(OR(ISBLANK(O62),ISBLANK(P62)),0,IF(COUNTIF('list for drop down box'!$R$4:$R$88,O62&amp;P62)=1,0,1))</f>
        <v>0</v>
      </c>
      <c r="X62" s="32">
        <f t="shared" si="7"/>
        <v>0</v>
      </c>
      <c r="Y62">
        <f>IF(AND(SUM(R$9:R238)&gt;0,SUM(R$9:R238)&lt;15),1,0)</f>
        <v>0</v>
      </c>
    </row>
    <row r="63" spans="1:25" s="14" customFormat="1" x14ac:dyDescent="0.25">
      <c r="A63" s="13" t="str">
        <f t="shared" si="8"/>
        <v>0-55</v>
      </c>
      <c r="B63" s="11">
        <f t="shared" si="5"/>
        <v>55</v>
      </c>
      <c r="C63" s="56">
        <f t="shared" si="0"/>
        <v>0</v>
      </c>
      <c r="D63" s="69"/>
      <c r="E63" s="107" t="str">
        <f>IF(ISBLANK(D63),"",VLOOKUP($D63,'list for drop down box'!$A:$B,2,FALSE))</f>
        <v/>
      </c>
      <c r="F63" s="108" t="str">
        <f>IF(ISBLANK($D63),"",VLOOKUP($D63,'list for drop down box'!$A:$C,3,FALSE))</f>
        <v/>
      </c>
      <c r="G63" s="109" t="str">
        <f>IF(ISBLANK($D63),"",VLOOKUP($D63,'list for drop down box'!$A$3:$E$4471,4,FALSE))</f>
        <v/>
      </c>
      <c r="H63" s="110" t="str">
        <f>IF(ISBLANK($D63),"",VLOOKUP($D63,'list for drop down box'!$A$3:$E$4471,5,FALSE))</f>
        <v/>
      </c>
      <c r="I63" s="77"/>
      <c r="J63" s="71"/>
      <c r="K63" s="74"/>
      <c r="L63" s="72"/>
      <c r="M63" s="72"/>
      <c r="N63" s="73"/>
      <c r="O63" s="74"/>
      <c r="P63" s="74"/>
      <c r="Q63" s="74"/>
      <c r="R63" s="78"/>
      <c r="S63" s="78"/>
      <c r="T63" s="76"/>
      <c r="U63" s="106" t="str">
        <f t="shared" si="9"/>
        <v/>
      </c>
      <c r="V63" s="32">
        <f t="shared" si="10"/>
        <v>0</v>
      </c>
      <c r="W63" s="32">
        <f>IF(OR(ISBLANK(O63),ISBLANK(P63)),0,IF(COUNTIF('list for drop down box'!$R$4:$R$88,O63&amp;P63)=1,0,1))</f>
        <v>0</v>
      </c>
      <c r="X63" s="32">
        <f t="shared" si="7"/>
        <v>0</v>
      </c>
      <c r="Y63">
        <f>IF(AND(SUM(R$9:R239)&gt;0,SUM(R$9:R239)&lt;15),1,0)</f>
        <v>0</v>
      </c>
    </row>
    <row r="64" spans="1:25" s="14" customFormat="1" x14ac:dyDescent="0.25">
      <c r="A64" s="13" t="str">
        <f t="shared" si="8"/>
        <v>0-56</v>
      </c>
      <c r="B64" s="11">
        <f t="shared" si="5"/>
        <v>56</v>
      </c>
      <c r="C64" s="56">
        <f t="shared" si="0"/>
        <v>0</v>
      </c>
      <c r="D64" s="69"/>
      <c r="E64" s="107" t="str">
        <f>IF(ISBLANK(D64),"",VLOOKUP($D64,'list for drop down box'!$A:$B,2,FALSE))</f>
        <v/>
      </c>
      <c r="F64" s="108" t="str">
        <f>IF(ISBLANK($D64),"",VLOOKUP($D64,'list for drop down box'!$A:$C,3,FALSE))</f>
        <v/>
      </c>
      <c r="G64" s="109" t="str">
        <f>IF(ISBLANK($D64),"",VLOOKUP($D64,'list for drop down box'!$A$3:$E$4471,4,FALSE))</f>
        <v/>
      </c>
      <c r="H64" s="110" t="str">
        <f>IF(ISBLANK($D64),"",VLOOKUP($D64,'list for drop down box'!$A$3:$E$4471,5,FALSE))</f>
        <v/>
      </c>
      <c r="I64" s="77"/>
      <c r="J64" s="71"/>
      <c r="K64" s="74"/>
      <c r="L64" s="72"/>
      <c r="M64" s="72"/>
      <c r="N64" s="73"/>
      <c r="O64" s="74"/>
      <c r="P64" s="74"/>
      <c r="Q64" s="74"/>
      <c r="R64" s="78"/>
      <c r="S64" s="78"/>
      <c r="T64" s="76"/>
      <c r="U64" s="106" t="str">
        <f t="shared" si="9"/>
        <v/>
      </c>
      <c r="V64" s="32">
        <f t="shared" si="10"/>
        <v>0</v>
      </c>
      <c r="W64" s="32">
        <f>IF(OR(ISBLANK(O64),ISBLANK(P64)),0,IF(COUNTIF('list for drop down box'!$R$4:$R$88,O64&amp;P64)=1,0,1))</f>
        <v>0</v>
      </c>
      <c r="X64" s="32">
        <f t="shared" si="7"/>
        <v>0</v>
      </c>
      <c r="Y64">
        <f>IF(AND(SUM(R$9:R240)&gt;0,SUM(R$9:R240)&lt;15),1,0)</f>
        <v>0</v>
      </c>
    </row>
    <row r="65" spans="1:25" s="14" customFormat="1" x14ac:dyDescent="0.25">
      <c r="A65" s="13" t="str">
        <f t="shared" si="8"/>
        <v>0-57</v>
      </c>
      <c r="B65" s="11">
        <f t="shared" si="5"/>
        <v>57</v>
      </c>
      <c r="C65" s="56">
        <f t="shared" si="0"/>
        <v>0</v>
      </c>
      <c r="D65" s="69"/>
      <c r="E65" s="107" t="str">
        <f>IF(ISBLANK(D65),"",VLOOKUP($D65,'list for drop down box'!$A:$B,2,FALSE))</f>
        <v/>
      </c>
      <c r="F65" s="108" t="str">
        <f>IF(ISBLANK($D65),"",VLOOKUP($D65,'list for drop down box'!$A:$C,3,FALSE))</f>
        <v/>
      </c>
      <c r="G65" s="109" t="str">
        <f>IF(ISBLANK($D65),"",VLOOKUP($D65,'list for drop down box'!$A$3:$E$4471,4,FALSE))</f>
        <v/>
      </c>
      <c r="H65" s="110" t="str">
        <f>IF(ISBLANK($D65),"",VLOOKUP($D65,'list for drop down box'!$A$3:$E$4471,5,FALSE))</f>
        <v/>
      </c>
      <c r="I65" s="77"/>
      <c r="J65" s="71"/>
      <c r="K65" s="74"/>
      <c r="L65" s="72"/>
      <c r="M65" s="72"/>
      <c r="N65" s="73"/>
      <c r="O65" s="74"/>
      <c r="P65" s="74"/>
      <c r="Q65" s="74"/>
      <c r="R65" s="78"/>
      <c r="S65" s="78"/>
      <c r="T65" s="76"/>
      <c r="U65" s="106" t="str">
        <f t="shared" si="9"/>
        <v/>
      </c>
      <c r="V65" s="32">
        <f t="shared" si="10"/>
        <v>0</v>
      </c>
      <c r="W65" s="32">
        <f>IF(OR(ISBLANK(O65),ISBLANK(P65)),0,IF(COUNTIF('list for drop down box'!$R$4:$R$88,O65&amp;P65)=1,0,1))</f>
        <v>0</v>
      </c>
      <c r="X65" s="32">
        <f t="shared" si="7"/>
        <v>0</v>
      </c>
      <c r="Y65">
        <f>IF(AND(SUM(R$9:R241)&gt;0,SUM(R$9:R241)&lt;15),1,0)</f>
        <v>0</v>
      </c>
    </row>
    <row r="66" spans="1:25" s="14" customFormat="1" x14ac:dyDescent="0.25">
      <c r="A66" s="13" t="str">
        <f t="shared" si="8"/>
        <v>0-58</v>
      </c>
      <c r="B66" s="11">
        <f t="shared" si="5"/>
        <v>58</v>
      </c>
      <c r="C66" s="56">
        <f t="shared" si="0"/>
        <v>0</v>
      </c>
      <c r="D66" s="69"/>
      <c r="E66" s="107" t="str">
        <f>IF(ISBLANK(D66),"",VLOOKUP($D66,'list for drop down box'!$A:$B,2,FALSE))</f>
        <v/>
      </c>
      <c r="F66" s="108" t="str">
        <f>IF(ISBLANK($D66),"",VLOOKUP($D66,'list for drop down box'!$A:$C,3,FALSE))</f>
        <v/>
      </c>
      <c r="G66" s="109" t="str">
        <f>IF(ISBLANK($D66),"",VLOOKUP($D66,'list for drop down box'!$A$3:$E$4471,4,FALSE))</f>
        <v/>
      </c>
      <c r="H66" s="110" t="str">
        <f>IF(ISBLANK($D66),"",VLOOKUP($D66,'list for drop down box'!$A$3:$E$4471,5,FALSE))</f>
        <v/>
      </c>
      <c r="I66" s="77"/>
      <c r="J66" s="71"/>
      <c r="K66" s="74"/>
      <c r="L66" s="72"/>
      <c r="M66" s="72"/>
      <c r="N66" s="73"/>
      <c r="O66" s="74"/>
      <c r="P66" s="74"/>
      <c r="Q66" s="74"/>
      <c r="R66" s="78"/>
      <c r="S66" s="78"/>
      <c r="T66" s="76"/>
      <c r="U66" s="106" t="str">
        <f t="shared" si="9"/>
        <v/>
      </c>
      <c r="V66" s="32">
        <f t="shared" si="10"/>
        <v>0</v>
      </c>
      <c r="W66" s="32">
        <f>IF(OR(ISBLANK(O66),ISBLANK(P66)),0,IF(COUNTIF('list for drop down box'!$R$4:$R$88,O66&amp;P66)=1,0,1))</f>
        <v>0</v>
      </c>
      <c r="X66" s="32">
        <f t="shared" si="7"/>
        <v>0</v>
      </c>
      <c r="Y66">
        <f>IF(AND(SUM(R$9:R242)&gt;0,SUM(R$9:R242)&lt;15),1,0)</f>
        <v>0</v>
      </c>
    </row>
    <row r="67" spans="1:25" s="14" customFormat="1" x14ac:dyDescent="0.25">
      <c r="A67" s="13" t="str">
        <f t="shared" si="8"/>
        <v>0-59</v>
      </c>
      <c r="B67" s="11">
        <f t="shared" si="5"/>
        <v>59</v>
      </c>
      <c r="C67" s="56">
        <f t="shared" si="0"/>
        <v>0</v>
      </c>
      <c r="D67" s="69"/>
      <c r="E67" s="107" t="str">
        <f>IF(ISBLANK(D67),"",VLOOKUP($D67,'list for drop down box'!$A:$B,2,FALSE))</f>
        <v/>
      </c>
      <c r="F67" s="108" t="str">
        <f>IF(ISBLANK($D67),"",VLOOKUP($D67,'list for drop down box'!$A:$C,3,FALSE))</f>
        <v/>
      </c>
      <c r="G67" s="109" t="str">
        <f>IF(ISBLANK($D67),"",VLOOKUP($D67,'list for drop down box'!$A$3:$E$4471,4,FALSE))</f>
        <v/>
      </c>
      <c r="H67" s="110" t="str">
        <f>IF(ISBLANK($D67),"",VLOOKUP($D67,'list for drop down box'!$A$3:$E$4471,5,FALSE))</f>
        <v/>
      </c>
      <c r="I67" s="77"/>
      <c r="J67" s="71"/>
      <c r="K67" s="74"/>
      <c r="L67" s="72"/>
      <c r="M67" s="72"/>
      <c r="N67" s="73"/>
      <c r="O67" s="74"/>
      <c r="P67" s="74"/>
      <c r="Q67" s="74"/>
      <c r="R67" s="78"/>
      <c r="S67" s="78"/>
      <c r="T67" s="76"/>
      <c r="U67" s="106" t="str">
        <f t="shared" si="9"/>
        <v/>
      </c>
      <c r="V67" s="32">
        <f t="shared" si="10"/>
        <v>0</v>
      </c>
      <c r="W67" s="32">
        <f>IF(OR(ISBLANK(O67),ISBLANK(P67)),0,IF(COUNTIF('list for drop down box'!$R$4:$R$88,O67&amp;P67)=1,0,1))</f>
        <v>0</v>
      </c>
      <c r="X67" s="32">
        <f t="shared" si="7"/>
        <v>0</v>
      </c>
      <c r="Y67">
        <f>IF(AND(SUM(R$9:R243)&gt;0,SUM(R$9:R243)&lt;15),1,0)</f>
        <v>0</v>
      </c>
    </row>
    <row r="68" spans="1:25" s="14" customFormat="1" x14ac:dyDescent="0.25">
      <c r="A68" s="13" t="str">
        <f t="shared" si="8"/>
        <v>0-60</v>
      </c>
      <c r="B68" s="11">
        <f t="shared" si="5"/>
        <v>60</v>
      </c>
      <c r="C68" s="56">
        <f t="shared" si="0"/>
        <v>0</v>
      </c>
      <c r="D68" s="69"/>
      <c r="E68" s="107" t="str">
        <f>IF(ISBLANK(D68),"",VLOOKUP($D68,'list for drop down box'!$A:$B,2,FALSE))</f>
        <v/>
      </c>
      <c r="F68" s="108" t="str">
        <f>IF(ISBLANK($D68),"",VLOOKUP($D68,'list for drop down box'!$A:$C,3,FALSE))</f>
        <v/>
      </c>
      <c r="G68" s="109" t="str">
        <f>IF(ISBLANK($D68),"",VLOOKUP($D68,'list for drop down box'!$A$3:$E$4471,4,FALSE))</f>
        <v/>
      </c>
      <c r="H68" s="110" t="str">
        <f>IF(ISBLANK($D68),"",VLOOKUP($D68,'list for drop down box'!$A$3:$E$4471,5,FALSE))</f>
        <v/>
      </c>
      <c r="I68" s="77"/>
      <c r="J68" s="71"/>
      <c r="K68" s="74"/>
      <c r="L68" s="72"/>
      <c r="M68" s="72"/>
      <c r="N68" s="73"/>
      <c r="O68" s="74"/>
      <c r="P68" s="74"/>
      <c r="Q68" s="74"/>
      <c r="R68" s="78"/>
      <c r="S68" s="78"/>
      <c r="T68" s="76"/>
      <c r="U68" s="106" t="str">
        <f t="shared" si="9"/>
        <v/>
      </c>
      <c r="V68" s="32">
        <f t="shared" si="10"/>
        <v>0</v>
      </c>
      <c r="W68" s="32">
        <f>IF(OR(ISBLANK(O68),ISBLANK(P68)),0,IF(COUNTIF('list for drop down box'!$R$4:$R$88,O68&amp;P68)=1,0,1))</f>
        <v>0</v>
      </c>
      <c r="X68" s="32">
        <f t="shared" si="7"/>
        <v>0</v>
      </c>
      <c r="Y68">
        <f>IF(AND(SUM(R$9:R244)&gt;0,SUM(R$9:R244)&lt;15),1,0)</f>
        <v>0</v>
      </c>
    </row>
    <row r="69" spans="1:25" s="14" customFormat="1" x14ac:dyDescent="0.25">
      <c r="A69" s="13" t="str">
        <f t="shared" si="8"/>
        <v>0-61</v>
      </c>
      <c r="B69" s="11">
        <f t="shared" si="5"/>
        <v>61</v>
      </c>
      <c r="C69" s="56">
        <f t="shared" si="0"/>
        <v>0</v>
      </c>
      <c r="D69" s="69"/>
      <c r="E69" s="107" t="str">
        <f>IF(ISBLANK(D69),"",VLOOKUP($D69,'list for drop down box'!$A:$B,2,FALSE))</f>
        <v/>
      </c>
      <c r="F69" s="108" t="str">
        <f>IF(ISBLANK($D69),"",VLOOKUP($D69,'list for drop down box'!$A:$C,3,FALSE))</f>
        <v/>
      </c>
      <c r="G69" s="109" t="str">
        <f>IF(ISBLANK($D69),"",VLOOKUP($D69,'list for drop down box'!$A$3:$E$4471,4,FALSE))</f>
        <v/>
      </c>
      <c r="H69" s="110" t="str">
        <f>IF(ISBLANK($D69),"",VLOOKUP($D69,'list for drop down box'!$A$3:$E$4471,5,FALSE))</f>
        <v/>
      </c>
      <c r="I69" s="77"/>
      <c r="J69" s="71"/>
      <c r="K69" s="74"/>
      <c r="L69" s="72"/>
      <c r="M69" s="72"/>
      <c r="N69" s="73"/>
      <c r="O69" s="74"/>
      <c r="P69" s="74"/>
      <c r="Q69" s="74"/>
      <c r="R69" s="78"/>
      <c r="S69" s="78"/>
      <c r="T69" s="76"/>
      <c r="U69" s="106" t="str">
        <f t="shared" si="9"/>
        <v/>
      </c>
      <c r="V69" s="32">
        <f t="shared" si="10"/>
        <v>0</v>
      </c>
      <c r="W69" s="32">
        <f>IF(OR(ISBLANK(O69),ISBLANK(P69)),0,IF(COUNTIF('list for drop down box'!$R$4:$R$88,O69&amp;P69)=1,0,1))</f>
        <v>0</v>
      </c>
      <c r="X69" s="32">
        <f t="shared" si="7"/>
        <v>0</v>
      </c>
      <c r="Y69">
        <f>IF(AND(SUM(R$9:R245)&gt;0,SUM(R$9:R245)&lt;15),1,0)</f>
        <v>0</v>
      </c>
    </row>
    <row r="70" spans="1:25" s="14" customFormat="1" x14ac:dyDescent="0.25">
      <c r="A70" s="13" t="str">
        <f t="shared" ref="A70:A73" si="11">C70&amp;"-"&amp;B70</f>
        <v>0-62</v>
      </c>
      <c r="B70" s="11">
        <f t="shared" si="5"/>
        <v>62</v>
      </c>
      <c r="C70" s="56">
        <f t="shared" si="0"/>
        <v>0</v>
      </c>
      <c r="D70" s="69"/>
      <c r="E70" s="107" t="str">
        <f>IF(ISBLANK(D70),"",VLOOKUP($D70,'list for drop down box'!$A:$B,2,FALSE))</f>
        <v/>
      </c>
      <c r="F70" s="108" t="str">
        <f>IF(ISBLANK($D70),"",VLOOKUP($D70,'list for drop down box'!$A:$C,3,FALSE))</f>
        <v/>
      </c>
      <c r="G70" s="109" t="str">
        <f>IF(ISBLANK($D70),"",VLOOKUP($D70,'list for drop down box'!$A$3:$E$4471,4,FALSE))</f>
        <v/>
      </c>
      <c r="H70" s="110" t="str">
        <f>IF(ISBLANK($D70),"",VLOOKUP($D70,'list for drop down box'!$A$3:$E$4471,5,FALSE))</f>
        <v/>
      </c>
      <c r="I70" s="77"/>
      <c r="J70" s="71"/>
      <c r="K70" s="74"/>
      <c r="L70" s="72"/>
      <c r="M70" s="72"/>
      <c r="N70" s="73"/>
      <c r="O70" s="74"/>
      <c r="P70" s="74"/>
      <c r="Q70" s="74"/>
      <c r="R70" s="78"/>
      <c r="S70" s="78"/>
      <c r="T70" s="76"/>
      <c r="U70" s="106" t="str">
        <f t="shared" ref="U70:U73" si="12">IF(V70=1,V$7,"")&amp;IF(W70=1,CHAR(10)&amp;W$7,"")&amp;IF(X70=1,CHAR(10)&amp;X$7,"")&amp;IF(Y70=1,CHAR(10)&amp;Y$7,"")</f>
        <v/>
      </c>
      <c r="V70" s="32">
        <f t="shared" si="10"/>
        <v>0</v>
      </c>
      <c r="W70" s="32">
        <f>IF(OR(ISBLANK(O70),ISBLANK(P70)),0,IF(COUNTIF('list for drop down box'!$R$4:$R$88,O70&amp;P70)=1,0,1))</f>
        <v>0</v>
      </c>
      <c r="X70" s="32">
        <f t="shared" si="7"/>
        <v>0</v>
      </c>
      <c r="Y70">
        <f>IF(AND(SUM(R$9:R246)&gt;0,SUM(R$9:R246)&lt;15),1,0)</f>
        <v>0</v>
      </c>
    </row>
    <row r="71" spans="1:25" s="14" customFormat="1" x14ac:dyDescent="0.25">
      <c r="A71" s="13" t="str">
        <f t="shared" si="11"/>
        <v>0-63</v>
      </c>
      <c r="B71" s="11">
        <f t="shared" si="5"/>
        <v>63</v>
      </c>
      <c r="C71" s="56">
        <f t="shared" si="0"/>
        <v>0</v>
      </c>
      <c r="D71" s="69"/>
      <c r="E71" s="107" t="str">
        <f>IF(ISBLANK(D71),"",VLOOKUP($D71,'list for drop down box'!$A:$B,2,FALSE))</f>
        <v/>
      </c>
      <c r="F71" s="108" t="str">
        <f>IF(ISBLANK($D71),"",VLOOKUP($D71,'list for drop down box'!$A:$C,3,FALSE))</f>
        <v/>
      </c>
      <c r="G71" s="109" t="str">
        <f>IF(ISBLANK($D71),"",VLOOKUP($D71,'list for drop down box'!$A$3:$E$4471,4,FALSE))</f>
        <v/>
      </c>
      <c r="H71" s="110" t="str">
        <f>IF(ISBLANK($D71),"",VLOOKUP($D71,'list for drop down box'!$A$3:$E$4471,5,FALSE))</f>
        <v/>
      </c>
      <c r="I71" s="77"/>
      <c r="J71" s="71"/>
      <c r="K71" s="74"/>
      <c r="L71" s="72"/>
      <c r="M71" s="72"/>
      <c r="N71" s="73"/>
      <c r="O71" s="74"/>
      <c r="P71" s="74"/>
      <c r="Q71" s="74"/>
      <c r="R71" s="78"/>
      <c r="S71" s="78"/>
      <c r="T71" s="76"/>
      <c r="U71" s="106" t="str">
        <f t="shared" si="12"/>
        <v/>
      </c>
      <c r="V71" s="32">
        <f t="shared" si="10"/>
        <v>0</v>
      </c>
      <c r="W71" s="32">
        <f>IF(OR(ISBLANK(O71),ISBLANK(P71)),0,IF(COUNTIF('list for drop down box'!$R$4:$R$88,O71&amp;P71)=1,0,1))</f>
        <v>0</v>
      </c>
      <c r="X71" s="32">
        <f t="shared" si="7"/>
        <v>0</v>
      </c>
      <c r="Y71">
        <f>IF(AND(SUM(R$9:R247)&gt;0,SUM(R$9:R247)&lt;15),1,0)</f>
        <v>0</v>
      </c>
    </row>
    <row r="72" spans="1:25" s="14" customFormat="1" x14ac:dyDescent="0.25">
      <c r="A72" s="13" t="str">
        <f t="shared" si="11"/>
        <v>0-64</v>
      </c>
      <c r="B72" s="11">
        <f t="shared" si="5"/>
        <v>64</v>
      </c>
      <c r="C72" s="56">
        <f t="shared" si="0"/>
        <v>0</v>
      </c>
      <c r="D72" s="69"/>
      <c r="E72" s="107" t="str">
        <f>IF(ISBLANK(D72),"",VLOOKUP($D72,'list for drop down box'!$A:$B,2,FALSE))</f>
        <v/>
      </c>
      <c r="F72" s="108" t="str">
        <f>IF(ISBLANK($D72),"",VLOOKUP($D72,'list for drop down box'!$A:$C,3,FALSE))</f>
        <v/>
      </c>
      <c r="G72" s="109" t="str">
        <f>IF(ISBLANK($D72),"",VLOOKUP($D72,'list for drop down box'!$A$3:$E$4471,4,FALSE))</f>
        <v/>
      </c>
      <c r="H72" s="110" t="str">
        <f>IF(ISBLANK($D72),"",VLOOKUP($D72,'list for drop down box'!$A$3:$E$4471,5,FALSE))</f>
        <v/>
      </c>
      <c r="I72" s="77"/>
      <c r="J72" s="71"/>
      <c r="K72" s="74"/>
      <c r="L72" s="72"/>
      <c r="M72" s="72"/>
      <c r="N72" s="73"/>
      <c r="O72" s="74"/>
      <c r="P72" s="74"/>
      <c r="Q72" s="74"/>
      <c r="R72" s="78"/>
      <c r="S72" s="78"/>
      <c r="T72" s="76"/>
      <c r="U72" s="106" t="str">
        <f t="shared" si="12"/>
        <v/>
      </c>
      <c r="V72" s="32">
        <f t="shared" si="10"/>
        <v>0</v>
      </c>
      <c r="W72" s="32">
        <f>IF(OR(ISBLANK(O72),ISBLANK(P72)),0,IF(COUNTIF('list for drop down box'!$R$4:$R$88,O72&amp;P72)=1,0,1))</f>
        <v>0</v>
      </c>
      <c r="X72" s="32">
        <f t="shared" si="7"/>
        <v>0</v>
      </c>
      <c r="Y72">
        <f>IF(AND(SUM(R$9:R248)&gt;0,SUM(R$9:R248)&lt;15),1,0)</f>
        <v>0</v>
      </c>
    </row>
    <row r="73" spans="1:25" s="14" customFormat="1" x14ac:dyDescent="0.25">
      <c r="A73" s="13" t="str">
        <f t="shared" si="11"/>
        <v>0-65</v>
      </c>
      <c r="B73" s="11">
        <f t="shared" si="5"/>
        <v>65</v>
      </c>
      <c r="C73" s="56">
        <f t="shared" si="0"/>
        <v>0</v>
      </c>
      <c r="D73" s="69"/>
      <c r="E73" s="107" t="str">
        <f>IF(ISBLANK(D73),"",VLOOKUP($D73,'list for drop down box'!$A:$B,2,FALSE))</f>
        <v/>
      </c>
      <c r="F73" s="108" t="str">
        <f>IF(ISBLANK($D73),"",VLOOKUP($D73,'list for drop down box'!$A:$C,3,FALSE))</f>
        <v/>
      </c>
      <c r="G73" s="109" t="str">
        <f>IF(ISBLANK($D73),"",VLOOKUP($D73,'list for drop down box'!$A$3:$E$4471,4,FALSE))</f>
        <v/>
      </c>
      <c r="H73" s="110" t="str">
        <f>IF(ISBLANK($D73),"",VLOOKUP($D73,'list for drop down box'!$A$3:$E$4471,5,FALSE))</f>
        <v/>
      </c>
      <c r="I73" s="77"/>
      <c r="J73" s="71"/>
      <c r="K73" s="74"/>
      <c r="L73" s="72"/>
      <c r="M73" s="72"/>
      <c r="N73" s="73"/>
      <c r="O73" s="74"/>
      <c r="P73" s="74"/>
      <c r="Q73" s="74"/>
      <c r="R73" s="78"/>
      <c r="S73" s="78"/>
      <c r="T73" s="76"/>
      <c r="U73" s="106" t="str">
        <f t="shared" si="12"/>
        <v/>
      </c>
      <c r="V73" s="32">
        <f t="shared" ref="V73:V104" si="13">IF(OR(N73="New Site",ISBLANK(N73)),0,IF(O73=VLOOKUP($F$5&amp;$N73,TLA_Lookup,5,FALSE),0,1))</f>
        <v>0</v>
      </c>
      <c r="W73" s="32">
        <f>IF(OR(ISBLANK(O73),ISBLANK(P73)),0,IF(COUNTIF('list for drop down box'!$R$4:$R$88,O73&amp;P73)=1,0,1))</f>
        <v>0</v>
      </c>
      <c r="X73" s="32">
        <f t="shared" si="7"/>
        <v>0</v>
      </c>
      <c r="Y73">
        <f>IF(AND(SUM(R$9:R249)&gt;0,SUM(R$9:R249)&lt;15),1,0)</f>
        <v>0</v>
      </c>
    </row>
    <row r="74" spans="1:25" s="14" customFormat="1" x14ac:dyDescent="0.25">
      <c r="A74" s="13" t="str">
        <f t="shared" si="8"/>
        <v>0-66</v>
      </c>
      <c r="B74" s="11">
        <f t="shared" ref="B74:B137" si="14">ROW()-ROW($B$8)</f>
        <v>66</v>
      </c>
      <c r="C74" s="56">
        <f t="shared" si="0"/>
        <v>0</v>
      </c>
      <c r="D74" s="69"/>
      <c r="E74" s="107" t="str">
        <f>IF(ISBLANK(D74),"",VLOOKUP($D74,'list for drop down box'!$A:$B,2,FALSE))</f>
        <v/>
      </c>
      <c r="F74" s="108" t="str">
        <f>IF(ISBLANK($D74),"",VLOOKUP($D74,'list for drop down box'!$A:$C,3,FALSE))</f>
        <v/>
      </c>
      <c r="G74" s="109" t="str">
        <f>IF(ISBLANK($D74),"",VLOOKUP($D74,'list for drop down box'!$A$3:$E$4471,4,FALSE))</f>
        <v/>
      </c>
      <c r="H74" s="110" t="str">
        <f>IF(ISBLANK($D74),"",VLOOKUP($D74,'list for drop down box'!$A$3:$E$4471,5,FALSE))</f>
        <v/>
      </c>
      <c r="I74" s="77"/>
      <c r="J74" s="71"/>
      <c r="K74" s="74"/>
      <c r="L74" s="72"/>
      <c r="M74" s="72"/>
      <c r="N74" s="73"/>
      <c r="O74" s="74"/>
      <c r="P74" s="74"/>
      <c r="Q74" s="74"/>
      <c r="R74" s="78"/>
      <c r="S74" s="78"/>
      <c r="T74" s="76"/>
      <c r="U74" s="106" t="str">
        <f t="shared" si="9"/>
        <v/>
      </c>
      <c r="V74" s="32">
        <f t="shared" si="13"/>
        <v>0</v>
      </c>
      <c r="W74" s="32">
        <f>IF(OR(ISBLANK(O74),ISBLANK(P74)),0,IF(COUNTIF('list for drop down box'!$R$4:$R$88,O74&amp;P74)=1,0,1))</f>
        <v>0</v>
      </c>
      <c r="X74" s="32">
        <f t="shared" si="7"/>
        <v>0</v>
      </c>
      <c r="Y74">
        <f>IF(AND(SUM(R$9:R246)&gt;0,SUM(R$9:R246)&lt;15),1,0)</f>
        <v>0</v>
      </c>
    </row>
    <row r="75" spans="1:25" s="14" customFormat="1" x14ac:dyDescent="0.25">
      <c r="A75" s="13" t="str">
        <f t="shared" si="8"/>
        <v>0-67</v>
      </c>
      <c r="B75" s="11">
        <f t="shared" si="14"/>
        <v>67</v>
      </c>
      <c r="C75" s="56">
        <f t="shared" si="0"/>
        <v>0</v>
      </c>
      <c r="D75" s="69"/>
      <c r="E75" s="107" t="str">
        <f>IF(ISBLANK(D75),"",VLOOKUP($D75,'list for drop down box'!$A:$B,2,FALSE))</f>
        <v/>
      </c>
      <c r="F75" s="108" t="str">
        <f>IF(ISBLANK($D75),"",VLOOKUP($D75,'list for drop down box'!$A:$C,3,FALSE))</f>
        <v/>
      </c>
      <c r="G75" s="109" t="str">
        <f>IF(ISBLANK($D75),"",VLOOKUP($D75,'list for drop down box'!$A$3:$E$4471,4,FALSE))</f>
        <v/>
      </c>
      <c r="H75" s="110" t="str">
        <f>IF(ISBLANK($D75),"",VLOOKUP($D75,'list for drop down box'!$A$3:$E$4471,5,FALSE))</f>
        <v/>
      </c>
      <c r="I75" s="77"/>
      <c r="J75" s="71"/>
      <c r="K75" s="74"/>
      <c r="L75" s="72"/>
      <c r="M75" s="72"/>
      <c r="N75" s="73"/>
      <c r="O75" s="74"/>
      <c r="P75" s="74"/>
      <c r="Q75" s="74"/>
      <c r="R75" s="78"/>
      <c r="S75" s="78"/>
      <c r="T75" s="76"/>
      <c r="U75" s="106" t="str">
        <f t="shared" si="9"/>
        <v/>
      </c>
      <c r="V75" s="32">
        <f t="shared" si="13"/>
        <v>0</v>
      </c>
      <c r="W75" s="32">
        <f>IF(OR(ISBLANK(O75),ISBLANK(P75)),0,IF(COUNTIF('list for drop down box'!$R$4:$R$88,O75&amp;P75)=1,0,1))</f>
        <v>0</v>
      </c>
      <c r="X75" s="32">
        <f t="shared" si="7"/>
        <v>0</v>
      </c>
      <c r="Y75">
        <f>IF(AND(SUM(R$9:R247)&gt;0,SUM(R$9:R247)&lt;15),1,0)</f>
        <v>0</v>
      </c>
    </row>
    <row r="76" spans="1:25" s="14" customFormat="1" x14ac:dyDescent="0.25">
      <c r="A76" s="13" t="str">
        <f t="shared" si="8"/>
        <v>0-68</v>
      </c>
      <c r="B76" s="11">
        <f t="shared" si="14"/>
        <v>68</v>
      </c>
      <c r="C76" s="56">
        <f t="shared" si="0"/>
        <v>0</v>
      </c>
      <c r="D76" s="69"/>
      <c r="E76" s="107" t="str">
        <f>IF(ISBLANK(D76),"",VLOOKUP($D76,'list for drop down box'!$A:$B,2,FALSE))</f>
        <v/>
      </c>
      <c r="F76" s="108" t="str">
        <f>IF(ISBLANK($D76),"",VLOOKUP($D76,'list for drop down box'!$A:$C,3,FALSE))</f>
        <v/>
      </c>
      <c r="G76" s="109" t="str">
        <f>IF(ISBLANK($D76),"",VLOOKUP($D76,'list for drop down box'!$A$3:$E$4471,4,FALSE))</f>
        <v/>
      </c>
      <c r="H76" s="110" t="str">
        <f>IF(ISBLANK($D76),"",VLOOKUP($D76,'list for drop down box'!$A$3:$E$4471,5,FALSE))</f>
        <v/>
      </c>
      <c r="I76" s="77"/>
      <c r="J76" s="71"/>
      <c r="K76" s="74"/>
      <c r="L76" s="72"/>
      <c r="M76" s="72"/>
      <c r="N76" s="73"/>
      <c r="O76" s="74"/>
      <c r="P76" s="74"/>
      <c r="Q76" s="74"/>
      <c r="R76" s="78"/>
      <c r="S76" s="78"/>
      <c r="T76" s="76"/>
      <c r="U76" s="106" t="str">
        <f t="shared" si="9"/>
        <v/>
      </c>
      <c r="V76" s="32">
        <f t="shared" si="13"/>
        <v>0</v>
      </c>
      <c r="W76" s="32">
        <f>IF(OR(ISBLANK(O76),ISBLANK(P76)),0,IF(COUNTIF('list for drop down box'!$R$4:$R$88,O76&amp;P76)=1,0,1))</f>
        <v>0</v>
      </c>
      <c r="X76" s="32">
        <f t="shared" si="7"/>
        <v>0</v>
      </c>
      <c r="Y76">
        <f>IF(AND(SUM(R$9:R248)&gt;0,SUM(R$9:R248)&lt;15),1,0)</f>
        <v>0</v>
      </c>
    </row>
    <row r="77" spans="1:25" s="14" customFormat="1" x14ac:dyDescent="0.25">
      <c r="A77" s="13" t="str">
        <f t="shared" si="8"/>
        <v>0-69</v>
      </c>
      <c r="B77" s="11">
        <f t="shared" si="14"/>
        <v>69</v>
      </c>
      <c r="C77" s="56">
        <f t="shared" si="0"/>
        <v>0</v>
      </c>
      <c r="D77" s="69"/>
      <c r="E77" s="107" t="str">
        <f>IF(ISBLANK(D77),"",VLOOKUP($D77,'list for drop down box'!$A:$B,2,FALSE))</f>
        <v/>
      </c>
      <c r="F77" s="108" t="str">
        <f>IF(ISBLANK($D77),"",VLOOKUP($D77,'list for drop down box'!$A:$C,3,FALSE))</f>
        <v/>
      </c>
      <c r="G77" s="109" t="str">
        <f>IF(ISBLANK($D77),"",VLOOKUP($D77,'list for drop down box'!$A$3:$E$4471,4,FALSE))</f>
        <v/>
      </c>
      <c r="H77" s="110" t="str">
        <f>IF(ISBLANK($D77),"",VLOOKUP($D77,'list for drop down box'!$A$3:$E$4471,5,FALSE))</f>
        <v/>
      </c>
      <c r="I77" s="77"/>
      <c r="J77" s="71"/>
      <c r="K77" s="74"/>
      <c r="L77" s="72"/>
      <c r="M77" s="72"/>
      <c r="N77" s="73"/>
      <c r="O77" s="74"/>
      <c r="P77" s="74"/>
      <c r="Q77" s="74"/>
      <c r="R77" s="78"/>
      <c r="S77" s="78"/>
      <c r="T77" s="76"/>
      <c r="U77" s="106" t="str">
        <f t="shared" si="9"/>
        <v/>
      </c>
      <c r="V77" s="32">
        <f t="shared" si="13"/>
        <v>0</v>
      </c>
      <c r="W77" s="32">
        <f>IF(OR(ISBLANK(O77),ISBLANK(P77)),0,IF(COUNTIF('list for drop down box'!$R$4:$R$88,O77&amp;P77)=1,0,1))</f>
        <v>0</v>
      </c>
      <c r="X77" s="32">
        <f t="shared" si="7"/>
        <v>0</v>
      </c>
      <c r="Y77">
        <f>IF(AND(SUM(R$9:R249)&gt;0,SUM(R$9:R249)&lt;15),1,0)</f>
        <v>0</v>
      </c>
    </row>
    <row r="78" spans="1:25" s="14" customFormat="1" x14ac:dyDescent="0.25">
      <c r="A78" s="13" t="str">
        <f t="shared" ref="A78:A79" si="15">C78&amp;"-"&amp;B78</f>
        <v>0-70</v>
      </c>
      <c r="B78" s="11">
        <f t="shared" si="14"/>
        <v>70</v>
      </c>
      <c r="C78" s="56">
        <f t="shared" si="0"/>
        <v>0</v>
      </c>
      <c r="D78" s="69"/>
      <c r="E78" s="107" t="str">
        <f>IF(ISBLANK(D78),"",VLOOKUP($D78,'list for drop down box'!$A:$B,2,FALSE))</f>
        <v/>
      </c>
      <c r="F78" s="108" t="str">
        <f>IF(ISBLANK($D78),"",VLOOKUP($D78,'list for drop down box'!$A:$C,3,FALSE))</f>
        <v/>
      </c>
      <c r="G78" s="109" t="str">
        <f>IF(ISBLANK($D78),"",VLOOKUP($D78,'list for drop down box'!$A$3:$E$4471,4,FALSE))</f>
        <v/>
      </c>
      <c r="H78" s="110" t="str">
        <f>IF(ISBLANK($D78),"",VLOOKUP($D78,'list for drop down box'!$A$3:$E$4471,5,FALSE))</f>
        <v/>
      </c>
      <c r="I78" s="77"/>
      <c r="J78" s="71"/>
      <c r="K78" s="74"/>
      <c r="L78" s="72"/>
      <c r="M78" s="72"/>
      <c r="N78" s="73"/>
      <c r="O78" s="74"/>
      <c r="P78" s="74"/>
      <c r="Q78" s="74"/>
      <c r="R78" s="78"/>
      <c r="S78" s="78"/>
      <c r="T78" s="76"/>
      <c r="U78" s="106" t="str">
        <f t="shared" ref="U78:U79" si="16">IF(V78=1,V$7,"")&amp;IF(W78=1,CHAR(10)&amp;W$7,"")&amp;IF(X78=1,CHAR(10)&amp;X$7,"")&amp;IF(Y78=1,CHAR(10)&amp;Y$7,"")</f>
        <v/>
      </c>
      <c r="V78" s="32">
        <f t="shared" si="13"/>
        <v>0</v>
      </c>
      <c r="W78" s="32">
        <f>IF(OR(ISBLANK(O78),ISBLANK(P78)),0,IF(COUNTIF('list for drop down box'!$R$4:$R$88,O78&amp;P78)=1,0,1))</f>
        <v>0</v>
      </c>
      <c r="X78" s="32">
        <f t="shared" ref="X78:X141" si="17">IF(ISERR(AVERAGEIFS($T$9:$T$202,$D$9:$D$202,D78)),0,IF(AVERAGEIFS($T$9:$T$202,$D$9:$D$202,D78)&lt;&gt;T78,1,0))</f>
        <v>0</v>
      </c>
      <c r="Y78">
        <f>IF(AND(SUM(R$9:R240)&gt;0,SUM(R$9:R240)&lt;15),1,0)</f>
        <v>0</v>
      </c>
    </row>
    <row r="79" spans="1:25" s="14" customFormat="1" x14ac:dyDescent="0.25">
      <c r="A79" s="13" t="str">
        <f t="shared" si="15"/>
        <v>0-71</v>
      </c>
      <c r="B79" s="11">
        <f t="shared" si="14"/>
        <v>71</v>
      </c>
      <c r="C79" s="56">
        <f t="shared" si="0"/>
        <v>0</v>
      </c>
      <c r="D79" s="69"/>
      <c r="E79" s="107" t="str">
        <f>IF(ISBLANK(D79),"",VLOOKUP($D79,'list for drop down box'!$A:$B,2,FALSE))</f>
        <v/>
      </c>
      <c r="F79" s="108" t="str">
        <f>IF(ISBLANK($D79),"",VLOOKUP($D79,'list for drop down box'!$A:$C,3,FALSE))</f>
        <v/>
      </c>
      <c r="G79" s="109" t="str">
        <f>IF(ISBLANK($D79),"",VLOOKUP($D79,'list for drop down box'!$A$3:$E$4471,4,FALSE))</f>
        <v/>
      </c>
      <c r="H79" s="110" t="str">
        <f>IF(ISBLANK($D79),"",VLOOKUP($D79,'list for drop down box'!$A$3:$E$4471,5,FALSE))</f>
        <v/>
      </c>
      <c r="I79" s="77"/>
      <c r="J79" s="71"/>
      <c r="K79" s="74"/>
      <c r="L79" s="72"/>
      <c r="M79" s="72"/>
      <c r="N79" s="73"/>
      <c r="O79" s="74"/>
      <c r="P79" s="74"/>
      <c r="Q79" s="74"/>
      <c r="R79" s="78"/>
      <c r="S79" s="78"/>
      <c r="T79" s="76"/>
      <c r="U79" s="106" t="str">
        <f t="shared" si="16"/>
        <v/>
      </c>
      <c r="V79" s="32">
        <f t="shared" si="13"/>
        <v>0</v>
      </c>
      <c r="W79" s="32">
        <f>IF(OR(ISBLANK(O79),ISBLANK(P79)),0,IF(COUNTIF('list for drop down box'!$R$4:$R$88,O79&amp;P79)=1,0,1))</f>
        <v>0</v>
      </c>
      <c r="X79" s="32">
        <f t="shared" si="17"/>
        <v>0</v>
      </c>
      <c r="Y79">
        <f>IF(AND(SUM(R$9:R241)&gt;0,SUM(R$9:R241)&lt;15),1,0)</f>
        <v>0</v>
      </c>
    </row>
    <row r="80" spans="1:25" s="14" customFormat="1" x14ac:dyDescent="0.25">
      <c r="A80" s="13" t="str">
        <f t="shared" ref="A80:A143" si="18">C80&amp;"-"&amp;B80</f>
        <v>0-72</v>
      </c>
      <c r="B80" s="11">
        <f t="shared" si="14"/>
        <v>72</v>
      </c>
      <c r="C80" s="56">
        <f t="shared" si="0"/>
        <v>0</v>
      </c>
      <c r="D80" s="69"/>
      <c r="E80" s="107" t="str">
        <f>IF(ISBLANK(D80),"",VLOOKUP($D80,'list for drop down box'!$A:$B,2,FALSE))</f>
        <v/>
      </c>
      <c r="F80" s="108" t="str">
        <f>IF(ISBLANK($D80),"",VLOOKUP($D80,'list for drop down box'!$A:$C,3,FALSE))</f>
        <v/>
      </c>
      <c r="G80" s="109" t="str">
        <f>IF(ISBLANK($D80),"",VLOOKUP($D80,'list for drop down box'!$A$3:$E$4471,4,FALSE))</f>
        <v/>
      </c>
      <c r="H80" s="110" t="str">
        <f>IF(ISBLANK($D80),"",VLOOKUP($D80,'list for drop down box'!$A$3:$E$4471,5,FALSE))</f>
        <v/>
      </c>
      <c r="I80" s="77"/>
      <c r="J80" s="71"/>
      <c r="K80" s="74"/>
      <c r="L80" s="72"/>
      <c r="M80" s="72"/>
      <c r="N80" s="73"/>
      <c r="O80" s="74"/>
      <c r="P80" s="74"/>
      <c r="Q80" s="74"/>
      <c r="R80" s="78"/>
      <c r="S80" s="78"/>
      <c r="T80" s="76"/>
      <c r="U80" s="106" t="str">
        <f t="shared" ref="U80:U143" si="19">IF(V80=1,V$7,"")&amp;IF(W80=1,CHAR(10)&amp;W$7,"")&amp;IF(X80=1,CHAR(10)&amp;X$7,"")&amp;IF(Y80=1,CHAR(10)&amp;Y$7,"")</f>
        <v/>
      </c>
      <c r="V80" s="32">
        <f t="shared" si="13"/>
        <v>0</v>
      </c>
      <c r="W80" s="32">
        <f>IF(OR(ISBLANK(O80),ISBLANK(P80)),0,IF(COUNTIF('list for drop down box'!$R$4:$R$88,O80&amp;P80)=1,0,1))</f>
        <v>0</v>
      </c>
      <c r="X80" s="32">
        <f t="shared" si="17"/>
        <v>0</v>
      </c>
      <c r="Y80">
        <f>IF(AND(SUM(R$9:R242)&gt;0,SUM(R$9:R242)&lt;15),1,0)</f>
        <v>0</v>
      </c>
    </row>
    <row r="81" spans="1:25" s="14" customFormat="1" x14ac:dyDescent="0.25">
      <c r="A81" s="13" t="str">
        <f t="shared" si="18"/>
        <v>0-73</v>
      </c>
      <c r="B81" s="11">
        <f t="shared" si="14"/>
        <v>73</v>
      </c>
      <c r="C81" s="56">
        <f t="shared" si="0"/>
        <v>0</v>
      </c>
      <c r="D81" s="69"/>
      <c r="E81" s="107" t="str">
        <f>IF(ISBLANK(D81),"",VLOOKUP($D81,'list for drop down box'!$A:$B,2,FALSE))</f>
        <v/>
      </c>
      <c r="F81" s="108" t="str">
        <f>IF(ISBLANK($D81),"",VLOOKUP($D81,'list for drop down box'!$A:$C,3,FALSE))</f>
        <v/>
      </c>
      <c r="G81" s="109" t="str">
        <f>IF(ISBLANK($D81),"",VLOOKUP($D81,'list for drop down box'!$A$3:$E$4471,4,FALSE))</f>
        <v/>
      </c>
      <c r="H81" s="110" t="str">
        <f>IF(ISBLANK($D81),"",VLOOKUP($D81,'list for drop down box'!$A$3:$E$4471,5,FALSE))</f>
        <v/>
      </c>
      <c r="I81" s="77"/>
      <c r="J81" s="71"/>
      <c r="K81" s="74"/>
      <c r="L81" s="72"/>
      <c r="M81" s="72"/>
      <c r="N81" s="73"/>
      <c r="O81" s="74"/>
      <c r="P81" s="74"/>
      <c r="Q81" s="74"/>
      <c r="R81" s="78"/>
      <c r="S81" s="78"/>
      <c r="T81" s="76"/>
      <c r="U81" s="106" t="str">
        <f t="shared" si="19"/>
        <v/>
      </c>
      <c r="V81" s="32">
        <f t="shared" si="13"/>
        <v>0</v>
      </c>
      <c r="W81" s="32">
        <f>IF(OR(ISBLANK(O81),ISBLANK(P81)),0,IF(COUNTIF('list for drop down box'!$R$4:$R$88,O81&amp;P81)=1,0,1))</f>
        <v>0</v>
      </c>
      <c r="X81" s="32">
        <f t="shared" si="17"/>
        <v>0</v>
      </c>
      <c r="Y81">
        <f>IF(AND(SUM(R$9:R243)&gt;0,SUM(R$9:R243)&lt;15),1,0)</f>
        <v>0</v>
      </c>
    </row>
    <row r="82" spans="1:25" s="14" customFormat="1" x14ac:dyDescent="0.25">
      <c r="A82" s="13" t="str">
        <f t="shared" si="18"/>
        <v>0-74</v>
      </c>
      <c r="B82" s="11">
        <f t="shared" si="14"/>
        <v>74</v>
      </c>
      <c r="C82" s="56">
        <f t="shared" si="0"/>
        <v>0</v>
      </c>
      <c r="D82" s="69"/>
      <c r="E82" s="107" t="str">
        <f>IF(ISBLANK(D82),"",VLOOKUP($D82,'list for drop down box'!$A:$B,2,FALSE))</f>
        <v/>
      </c>
      <c r="F82" s="108" t="str">
        <f>IF(ISBLANK($D82),"",VLOOKUP($D82,'list for drop down box'!$A:$C,3,FALSE))</f>
        <v/>
      </c>
      <c r="G82" s="109" t="str">
        <f>IF(ISBLANK($D82),"",VLOOKUP($D82,'list for drop down box'!$A$3:$E$4471,4,FALSE))</f>
        <v/>
      </c>
      <c r="H82" s="110" t="str">
        <f>IF(ISBLANK($D82),"",VLOOKUP($D82,'list for drop down box'!$A$3:$E$4471,5,FALSE))</f>
        <v/>
      </c>
      <c r="I82" s="77"/>
      <c r="J82" s="71"/>
      <c r="K82" s="74"/>
      <c r="L82" s="72"/>
      <c r="M82" s="72"/>
      <c r="N82" s="73"/>
      <c r="O82" s="74"/>
      <c r="P82" s="74"/>
      <c r="Q82" s="74"/>
      <c r="R82" s="78"/>
      <c r="S82" s="78"/>
      <c r="T82" s="76"/>
      <c r="U82" s="106" t="str">
        <f t="shared" si="19"/>
        <v/>
      </c>
      <c r="V82" s="32">
        <f t="shared" si="13"/>
        <v>0</v>
      </c>
      <c r="W82" s="32">
        <f>IF(OR(ISBLANK(O82),ISBLANK(P82)),0,IF(COUNTIF('list for drop down box'!$R$4:$R$88,O82&amp;P82)=1,0,1))</f>
        <v>0</v>
      </c>
      <c r="X82" s="32">
        <f t="shared" si="17"/>
        <v>0</v>
      </c>
      <c r="Y82">
        <f>IF(AND(SUM(R$9:R244)&gt;0,SUM(R$9:R244)&lt;15),1,0)</f>
        <v>0</v>
      </c>
    </row>
    <row r="83" spans="1:25" s="14" customFormat="1" x14ac:dyDescent="0.25">
      <c r="A83" s="13" t="str">
        <f t="shared" si="18"/>
        <v>0-75</v>
      </c>
      <c r="B83" s="11">
        <f t="shared" si="14"/>
        <v>75</v>
      </c>
      <c r="C83" s="56">
        <f t="shared" si="0"/>
        <v>0</v>
      </c>
      <c r="D83" s="69"/>
      <c r="E83" s="107" t="str">
        <f>IF(ISBLANK(D83),"",VLOOKUP($D83,'list for drop down box'!$A:$B,2,FALSE))</f>
        <v/>
      </c>
      <c r="F83" s="108" t="str">
        <f>IF(ISBLANK($D83),"",VLOOKUP($D83,'list for drop down box'!$A:$C,3,FALSE))</f>
        <v/>
      </c>
      <c r="G83" s="109" t="str">
        <f>IF(ISBLANK($D83),"",VLOOKUP($D83,'list for drop down box'!$A$3:$E$4471,4,FALSE))</f>
        <v/>
      </c>
      <c r="H83" s="110" t="str">
        <f>IF(ISBLANK($D83),"",VLOOKUP($D83,'list for drop down box'!$A$3:$E$4471,5,FALSE))</f>
        <v/>
      </c>
      <c r="I83" s="77"/>
      <c r="J83" s="71"/>
      <c r="K83" s="74"/>
      <c r="L83" s="72"/>
      <c r="M83" s="72"/>
      <c r="N83" s="73"/>
      <c r="O83" s="74"/>
      <c r="P83" s="74"/>
      <c r="Q83" s="74"/>
      <c r="R83" s="78"/>
      <c r="S83" s="78"/>
      <c r="T83" s="76"/>
      <c r="U83" s="106" t="str">
        <f t="shared" si="19"/>
        <v/>
      </c>
      <c r="V83" s="32">
        <f t="shared" si="13"/>
        <v>0</v>
      </c>
      <c r="W83" s="32">
        <f>IF(OR(ISBLANK(O83),ISBLANK(P83)),0,IF(COUNTIF('list for drop down box'!$R$4:$R$88,O83&amp;P83)=1,0,1))</f>
        <v>0</v>
      </c>
      <c r="X83" s="32">
        <f t="shared" si="17"/>
        <v>0</v>
      </c>
      <c r="Y83">
        <f>IF(AND(SUM(R$9:R245)&gt;0,SUM(R$9:R245)&lt;15),1,0)</f>
        <v>0</v>
      </c>
    </row>
    <row r="84" spans="1:25" s="14" customFormat="1" x14ac:dyDescent="0.25">
      <c r="A84" s="13" t="str">
        <f t="shared" si="18"/>
        <v>0-76</v>
      </c>
      <c r="B84" s="11">
        <f t="shared" si="14"/>
        <v>76</v>
      </c>
      <c r="C84" s="56">
        <f t="shared" si="0"/>
        <v>0</v>
      </c>
      <c r="D84" s="69"/>
      <c r="E84" s="107" t="str">
        <f>IF(ISBLANK(D84),"",VLOOKUP($D84,'list for drop down box'!$A:$B,2,FALSE))</f>
        <v/>
      </c>
      <c r="F84" s="108" t="str">
        <f>IF(ISBLANK($D84),"",VLOOKUP($D84,'list for drop down box'!$A:$C,3,FALSE))</f>
        <v/>
      </c>
      <c r="G84" s="109" t="str">
        <f>IF(ISBLANK($D84),"",VLOOKUP($D84,'list for drop down box'!$A$3:$E$4471,4,FALSE))</f>
        <v/>
      </c>
      <c r="H84" s="110" t="str">
        <f>IF(ISBLANK($D84),"",VLOOKUP($D84,'list for drop down box'!$A$3:$E$4471,5,FALSE))</f>
        <v/>
      </c>
      <c r="I84" s="77"/>
      <c r="J84" s="71"/>
      <c r="K84" s="74"/>
      <c r="L84" s="72"/>
      <c r="M84" s="72"/>
      <c r="N84" s="73"/>
      <c r="O84" s="74"/>
      <c r="P84" s="74"/>
      <c r="Q84" s="74"/>
      <c r="R84" s="78"/>
      <c r="S84" s="78"/>
      <c r="T84" s="76"/>
      <c r="U84" s="106" t="str">
        <f t="shared" si="19"/>
        <v/>
      </c>
      <c r="V84" s="32">
        <f t="shared" si="13"/>
        <v>0</v>
      </c>
      <c r="W84" s="32">
        <f>IF(OR(ISBLANK(O84),ISBLANK(P84)),0,IF(COUNTIF('list for drop down box'!$R$4:$R$88,O84&amp;P84)=1,0,1))</f>
        <v>0</v>
      </c>
      <c r="X84" s="32">
        <f t="shared" si="17"/>
        <v>0</v>
      </c>
      <c r="Y84">
        <f>IF(AND(SUM(R$9:R246)&gt;0,SUM(R$9:R246)&lt;15),1,0)</f>
        <v>0</v>
      </c>
    </row>
    <row r="85" spans="1:25" s="14" customFormat="1" x14ac:dyDescent="0.25">
      <c r="A85" s="13" t="str">
        <f t="shared" si="18"/>
        <v>0-77</v>
      </c>
      <c r="B85" s="11">
        <f t="shared" si="14"/>
        <v>77</v>
      </c>
      <c r="C85" s="56">
        <f t="shared" si="0"/>
        <v>0</v>
      </c>
      <c r="D85" s="69"/>
      <c r="E85" s="107" t="str">
        <f>IF(ISBLANK(D85),"",VLOOKUP($D85,'list for drop down box'!$A:$B,2,FALSE))</f>
        <v/>
      </c>
      <c r="F85" s="108" t="str">
        <f>IF(ISBLANK($D85),"",VLOOKUP($D85,'list for drop down box'!$A:$C,3,FALSE))</f>
        <v/>
      </c>
      <c r="G85" s="109" t="str">
        <f>IF(ISBLANK($D85),"",VLOOKUP($D85,'list for drop down box'!$A$3:$E$4471,4,FALSE))</f>
        <v/>
      </c>
      <c r="H85" s="110" t="str">
        <f>IF(ISBLANK($D85),"",VLOOKUP($D85,'list for drop down box'!$A$3:$E$4471,5,FALSE))</f>
        <v/>
      </c>
      <c r="I85" s="77"/>
      <c r="J85" s="71"/>
      <c r="K85" s="74"/>
      <c r="L85" s="72"/>
      <c r="M85" s="72"/>
      <c r="N85" s="73"/>
      <c r="O85" s="74"/>
      <c r="P85" s="74"/>
      <c r="Q85" s="74"/>
      <c r="R85" s="78"/>
      <c r="S85" s="78"/>
      <c r="T85" s="76"/>
      <c r="U85" s="106" t="str">
        <f t="shared" si="19"/>
        <v/>
      </c>
      <c r="V85" s="32">
        <f t="shared" si="13"/>
        <v>0</v>
      </c>
      <c r="W85" s="32">
        <f>IF(OR(ISBLANK(O85),ISBLANK(P85)),0,IF(COUNTIF('list for drop down box'!$R$4:$R$88,O85&amp;P85)=1,0,1))</f>
        <v>0</v>
      </c>
      <c r="X85" s="32">
        <f t="shared" si="17"/>
        <v>0</v>
      </c>
      <c r="Y85">
        <f>IF(AND(SUM(R$9:R247)&gt;0,SUM(R$9:R247)&lt;15),1,0)</f>
        <v>0</v>
      </c>
    </row>
    <row r="86" spans="1:25" s="14" customFormat="1" x14ac:dyDescent="0.25">
      <c r="A86" s="13" t="str">
        <f t="shared" si="18"/>
        <v>0-78</v>
      </c>
      <c r="B86" s="11">
        <f t="shared" si="14"/>
        <v>78</v>
      </c>
      <c r="C86" s="56">
        <f t="shared" si="0"/>
        <v>0</v>
      </c>
      <c r="D86" s="69"/>
      <c r="E86" s="107" t="str">
        <f>IF(ISBLANK(D86),"",VLOOKUP($D86,'list for drop down box'!$A:$B,2,FALSE))</f>
        <v/>
      </c>
      <c r="F86" s="108" t="str">
        <f>IF(ISBLANK($D86),"",VLOOKUP($D86,'list for drop down box'!$A:$C,3,FALSE))</f>
        <v/>
      </c>
      <c r="G86" s="109" t="str">
        <f>IF(ISBLANK($D86),"",VLOOKUP($D86,'list for drop down box'!$A$3:$E$4471,4,FALSE))</f>
        <v/>
      </c>
      <c r="H86" s="110" t="str">
        <f>IF(ISBLANK($D86),"",VLOOKUP($D86,'list for drop down box'!$A$3:$E$4471,5,FALSE))</f>
        <v/>
      </c>
      <c r="I86" s="77"/>
      <c r="J86" s="71"/>
      <c r="K86" s="74"/>
      <c r="L86" s="72"/>
      <c r="M86" s="72"/>
      <c r="N86" s="73"/>
      <c r="O86" s="74"/>
      <c r="P86" s="74"/>
      <c r="Q86" s="74"/>
      <c r="R86" s="78"/>
      <c r="S86" s="78"/>
      <c r="T86" s="76"/>
      <c r="U86" s="106" t="str">
        <f t="shared" si="19"/>
        <v/>
      </c>
      <c r="V86" s="32">
        <f t="shared" si="13"/>
        <v>0</v>
      </c>
      <c r="W86" s="32">
        <f>IF(OR(ISBLANK(O86),ISBLANK(P86)),0,IF(COUNTIF('list for drop down box'!$R$4:$R$88,O86&amp;P86)=1,0,1))</f>
        <v>0</v>
      </c>
      <c r="X86" s="32">
        <f t="shared" si="17"/>
        <v>0</v>
      </c>
      <c r="Y86">
        <f>IF(AND(SUM(R$9:R248)&gt;0,SUM(R$9:R248)&lt;15),1,0)</f>
        <v>0</v>
      </c>
    </row>
    <row r="87" spans="1:25" s="14" customFormat="1" x14ac:dyDescent="0.25">
      <c r="A87" s="13" t="str">
        <f t="shared" si="18"/>
        <v>0-79</v>
      </c>
      <c r="B87" s="11">
        <f t="shared" si="14"/>
        <v>79</v>
      </c>
      <c r="C87" s="56">
        <f t="shared" si="0"/>
        <v>0</v>
      </c>
      <c r="D87" s="69"/>
      <c r="E87" s="107" t="str">
        <f>IF(ISBLANK(D87),"",VLOOKUP($D87,'list for drop down box'!$A:$B,2,FALSE))</f>
        <v/>
      </c>
      <c r="F87" s="108" t="str">
        <f>IF(ISBLANK($D87),"",VLOOKUP($D87,'list for drop down box'!$A:$C,3,FALSE))</f>
        <v/>
      </c>
      <c r="G87" s="109" t="str">
        <f>IF(ISBLANK($D87),"",VLOOKUP($D87,'list for drop down box'!$A$3:$E$4471,4,FALSE))</f>
        <v/>
      </c>
      <c r="H87" s="110" t="str">
        <f>IF(ISBLANK($D87),"",VLOOKUP($D87,'list for drop down box'!$A$3:$E$4471,5,FALSE))</f>
        <v/>
      </c>
      <c r="I87" s="77"/>
      <c r="J87" s="71"/>
      <c r="K87" s="74"/>
      <c r="L87" s="72"/>
      <c r="M87" s="72"/>
      <c r="N87" s="73"/>
      <c r="O87" s="74"/>
      <c r="P87" s="74"/>
      <c r="Q87" s="74"/>
      <c r="R87" s="78"/>
      <c r="S87" s="78"/>
      <c r="T87" s="76"/>
      <c r="U87" s="106" t="str">
        <f t="shared" si="19"/>
        <v/>
      </c>
      <c r="V87" s="32">
        <f t="shared" si="13"/>
        <v>0</v>
      </c>
      <c r="W87" s="32">
        <f>IF(OR(ISBLANK(O87),ISBLANK(P87)),0,IF(COUNTIF('list for drop down box'!$R$4:$R$88,O87&amp;P87)=1,0,1))</f>
        <v>0</v>
      </c>
      <c r="X87" s="32">
        <f t="shared" si="17"/>
        <v>0</v>
      </c>
      <c r="Y87">
        <f>IF(AND(SUM(R$9:R249)&gt;0,SUM(R$9:R249)&lt;15),1,0)</f>
        <v>0</v>
      </c>
    </row>
    <row r="88" spans="1:25" s="14" customFormat="1" x14ac:dyDescent="0.25">
      <c r="A88" s="13" t="str">
        <f t="shared" si="18"/>
        <v>0-80</v>
      </c>
      <c r="B88" s="11">
        <f t="shared" si="14"/>
        <v>80</v>
      </c>
      <c r="C88" s="56">
        <f t="shared" si="0"/>
        <v>0</v>
      </c>
      <c r="D88" s="69"/>
      <c r="E88" s="107" t="str">
        <f>IF(ISBLANK(D88),"",VLOOKUP($D88,'list for drop down box'!$A:$B,2,FALSE))</f>
        <v/>
      </c>
      <c r="F88" s="108" t="str">
        <f>IF(ISBLANK($D88),"",VLOOKUP($D88,'list for drop down box'!$A:$C,3,FALSE))</f>
        <v/>
      </c>
      <c r="G88" s="109" t="str">
        <f>IF(ISBLANK($D88),"",VLOOKUP($D88,'list for drop down box'!$A$3:$E$4471,4,FALSE))</f>
        <v/>
      </c>
      <c r="H88" s="110" t="str">
        <f>IF(ISBLANK($D88),"",VLOOKUP($D88,'list for drop down box'!$A$3:$E$4471,5,FALSE))</f>
        <v/>
      </c>
      <c r="I88" s="77"/>
      <c r="J88" s="71"/>
      <c r="K88" s="74"/>
      <c r="L88" s="72"/>
      <c r="M88" s="72"/>
      <c r="N88" s="73"/>
      <c r="O88" s="74"/>
      <c r="P88" s="74"/>
      <c r="Q88" s="74"/>
      <c r="R88" s="78"/>
      <c r="S88" s="78"/>
      <c r="T88" s="76"/>
      <c r="U88" s="106" t="str">
        <f t="shared" si="19"/>
        <v/>
      </c>
      <c r="V88" s="32">
        <f t="shared" si="13"/>
        <v>0</v>
      </c>
      <c r="W88" s="32">
        <f>IF(OR(ISBLANK(O88),ISBLANK(P88)),0,IF(COUNTIF('list for drop down box'!$R$4:$R$88,O88&amp;P88)=1,0,1))</f>
        <v>0</v>
      </c>
      <c r="X88" s="32">
        <f t="shared" si="17"/>
        <v>0</v>
      </c>
      <c r="Y88">
        <f>IF(AND(SUM(R$9:R250)&gt;0,SUM(R$9:R250)&lt;15),1,0)</f>
        <v>0</v>
      </c>
    </row>
    <row r="89" spans="1:25" s="14" customFormat="1" x14ac:dyDescent="0.25">
      <c r="A89" s="13" t="str">
        <f t="shared" si="18"/>
        <v>0-81</v>
      </c>
      <c r="B89" s="11">
        <f t="shared" si="14"/>
        <v>81</v>
      </c>
      <c r="C89" s="56">
        <f t="shared" si="0"/>
        <v>0</v>
      </c>
      <c r="D89" s="69"/>
      <c r="E89" s="107" t="str">
        <f>IF(ISBLANK(D89),"",VLOOKUP($D89,'list for drop down box'!$A:$B,2,FALSE))</f>
        <v/>
      </c>
      <c r="F89" s="108" t="str">
        <f>IF(ISBLANK($D89),"",VLOOKUP($D89,'list for drop down box'!$A:$C,3,FALSE))</f>
        <v/>
      </c>
      <c r="G89" s="109" t="str">
        <f>IF(ISBLANK($D89),"",VLOOKUP($D89,'list for drop down box'!$A$3:$E$4471,4,FALSE))</f>
        <v/>
      </c>
      <c r="H89" s="110" t="str">
        <f>IF(ISBLANK($D89),"",VLOOKUP($D89,'list for drop down box'!$A$3:$E$4471,5,FALSE))</f>
        <v/>
      </c>
      <c r="I89" s="77"/>
      <c r="J89" s="71"/>
      <c r="K89" s="74"/>
      <c r="L89" s="72"/>
      <c r="M89" s="72"/>
      <c r="N89" s="73"/>
      <c r="O89" s="74"/>
      <c r="P89" s="74"/>
      <c r="Q89" s="74"/>
      <c r="R89" s="78"/>
      <c r="S89" s="78"/>
      <c r="T89" s="76"/>
      <c r="U89" s="106" t="str">
        <f t="shared" si="19"/>
        <v/>
      </c>
      <c r="V89" s="32">
        <f t="shared" si="13"/>
        <v>0</v>
      </c>
      <c r="W89" s="32">
        <f>IF(OR(ISBLANK(O89),ISBLANK(P89)),0,IF(COUNTIF('list for drop down box'!$R$4:$R$88,O89&amp;P89)=1,0,1))</f>
        <v>0</v>
      </c>
      <c r="X89" s="32">
        <f t="shared" si="17"/>
        <v>0</v>
      </c>
      <c r="Y89">
        <f>IF(AND(SUM(R$9:R251)&gt;0,SUM(R$9:R251)&lt;15),1,0)</f>
        <v>0</v>
      </c>
    </row>
    <row r="90" spans="1:25" s="14" customFormat="1" x14ac:dyDescent="0.25">
      <c r="A90" s="13" t="str">
        <f t="shared" si="18"/>
        <v>0-82</v>
      </c>
      <c r="B90" s="11">
        <f t="shared" si="14"/>
        <v>82</v>
      </c>
      <c r="C90" s="56">
        <f t="shared" si="0"/>
        <v>0</v>
      </c>
      <c r="D90" s="69"/>
      <c r="E90" s="107" t="str">
        <f>IF(ISBLANK(D90),"",VLOOKUP($D90,'list for drop down box'!$A:$B,2,FALSE))</f>
        <v/>
      </c>
      <c r="F90" s="108" t="str">
        <f>IF(ISBLANK($D90),"",VLOOKUP($D90,'list for drop down box'!$A:$C,3,FALSE))</f>
        <v/>
      </c>
      <c r="G90" s="109" t="str">
        <f>IF(ISBLANK($D90),"",VLOOKUP($D90,'list for drop down box'!$A$3:$E$4471,4,FALSE))</f>
        <v/>
      </c>
      <c r="H90" s="110" t="str">
        <f>IF(ISBLANK($D90),"",VLOOKUP($D90,'list for drop down box'!$A$3:$E$4471,5,FALSE))</f>
        <v/>
      </c>
      <c r="I90" s="77"/>
      <c r="J90" s="71"/>
      <c r="K90" s="74"/>
      <c r="L90" s="72"/>
      <c r="M90" s="72"/>
      <c r="N90" s="73"/>
      <c r="O90" s="74"/>
      <c r="P90" s="74"/>
      <c r="Q90" s="74"/>
      <c r="R90" s="78"/>
      <c r="S90" s="78"/>
      <c r="T90" s="76"/>
      <c r="U90" s="106" t="str">
        <f t="shared" si="19"/>
        <v/>
      </c>
      <c r="V90" s="32">
        <f t="shared" si="13"/>
        <v>0</v>
      </c>
      <c r="W90" s="32">
        <f>IF(OR(ISBLANK(O90),ISBLANK(P90)),0,IF(COUNTIF('list for drop down box'!$R$4:$R$88,O90&amp;P90)=1,0,1))</f>
        <v>0</v>
      </c>
      <c r="X90" s="32">
        <f t="shared" si="17"/>
        <v>0</v>
      </c>
      <c r="Y90">
        <f>IF(AND(SUM(R$9:R252)&gt;0,SUM(R$9:R252)&lt;15),1,0)</f>
        <v>0</v>
      </c>
    </row>
    <row r="91" spans="1:25" s="14" customFormat="1" x14ac:dyDescent="0.25">
      <c r="A91" s="13" t="str">
        <f t="shared" si="18"/>
        <v>0-83</v>
      </c>
      <c r="B91" s="11">
        <f t="shared" si="14"/>
        <v>83</v>
      </c>
      <c r="C91" s="56">
        <f t="shared" si="0"/>
        <v>0</v>
      </c>
      <c r="D91" s="69"/>
      <c r="E91" s="107" t="str">
        <f>IF(ISBLANK(D91),"",VLOOKUP($D91,'list for drop down box'!$A:$B,2,FALSE))</f>
        <v/>
      </c>
      <c r="F91" s="108" t="str">
        <f>IF(ISBLANK($D91),"",VLOOKUP($D91,'list for drop down box'!$A:$C,3,FALSE))</f>
        <v/>
      </c>
      <c r="G91" s="109" t="str">
        <f>IF(ISBLANK($D91),"",VLOOKUP($D91,'list for drop down box'!$A$3:$E$4471,4,FALSE))</f>
        <v/>
      </c>
      <c r="H91" s="110" t="str">
        <f>IF(ISBLANK($D91),"",VLOOKUP($D91,'list for drop down box'!$A$3:$E$4471,5,FALSE))</f>
        <v/>
      </c>
      <c r="I91" s="77"/>
      <c r="J91" s="71"/>
      <c r="K91" s="74"/>
      <c r="L91" s="72"/>
      <c r="M91" s="72"/>
      <c r="N91" s="73"/>
      <c r="O91" s="74"/>
      <c r="P91" s="74"/>
      <c r="Q91" s="74"/>
      <c r="R91" s="78"/>
      <c r="S91" s="78"/>
      <c r="T91" s="76"/>
      <c r="U91" s="106" t="str">
        <f t="shared" si="19"/>
        <v/>
      </c>
      <c r="V91" s="32">
        <f t="shared" si="13"/>
        <v>0</v>
      </c>
      <c r="W91" s="32">
        <f>IF(OR(ISBLANK(O91),ISBLANK(P91)),0,IF(COUNTIF('list for drop down box'!$R$4:$R$88,O91&amp;P91)=1,0,1))</f>
        <v>0</v>
      </c>
      <c r="X91" s="32">
        <f t="shared" si="17"/>
        <v>0</v>
      </c>
      <c r="Y91">
        <f>IF(AND(SUM(R$9:R253)&gt;0,SUM(R$9:R253)&lt;15),1,0)</f>
        <v>0</v>
      </c>
    </row>
    <row r="92" spans="1:25" s="14" customFormat="1" x14ac:dyDescent="0.25">
      <c r="A92" s="13" t="str">
        <f t="shared" si="18"/>
        <v>0-84</v>
      </c>
      <c r="B92" s="11">
        <f t="shared" si="14"/>
        <v>84</v>
      </c>
      <c r="C92" s="56">
        <f t="shared" si="0"/>
        <v>0</v>
      </c>
      <c r="D92" s="69"/>
      <c r="E92" s="107" t="str">
        <f>IF(ISBLANK(D92),"",VLOOKUP($D92,'list for drop down box'!$A:$B,2,FALSE))</f>
        <v/>
      </c>
      <c r="F92" s="108" t="str">
        <f>IF(ISBLANK($D92),"",VLOOKUP($D92,'list for drop down box'!$A:$C,3,FALSE))</f>
        <v/>
      </c>
      <c r="G92" s="109" t="str">
        <f>IF(ISBLANK($D92),"",VLOOKUP($D92,'list for drop down box'!$A$3:$E$4471,4,FALSE))</f>
        <v/>
      </c>
      <c r="H92" s="110" t="str">
        <f>IF(ISBLANK($D92),"",VLOOKUP($D92,'list for drop down box'!$A$3:$E$4471,5,FALSE))</f>
        <v/>
      </c>
      <c r="I92" s="77"/>
      <c r="J92" s="71"/>
      <c r="K92" s="74"/>
      <c r="L92" s="72"/>
      <c r="M92" s="72"/>
      <c r="N92" s="73"/>
      <c r="O92" s="74"/>
      <c r="P92" s="74"/>
      <c r="Q92" s="74"/>
      <c r="R92" s="78"/>
      <c r="S92" s="78"/>
      <c r="T92" s="76"/>
      <c r="U92" s="106" t="str">
        <f t="shared" si="19"/>
        <v/>
      </c>
      <c r="V92" s="32">
        <f t="shared" si="13"/>
        <v>0</v>
      </c>
      <c r="W92" s="32">
        <f>IF(OR(ISBLANK(O92),ISBLANK(P92)),0,IF(COUNTIF('list for drop down box'!$R$4:$R$88,O92&amp;P92)=1,0,1))</f>
        <v>0</v>
      </c>
      <c r="X92" s="32">
        <f t="shared" si="17"/>
        <v>0</v>
      </c>
      <c r="Y92">
        <f>IF(AND(SUM(R$9:R254)&gt;0,SUM(R$9:R254)&lt;15),1,0)</f>
        <v>0</v>
      </c>
    </row>
    <row r="93" spans="1:25" s="14" customFormat="1" x14ac:dyDescent="0.25">
      <c r="A93" s="13" t="str">
        <f t="shared" si="18"/>
        <v>0-85</v>
      </c>
      <c r="B93" s="11">
        <f t="shared" si="14"/>
        <v>85</v>
      </c>
      <c r="C93" s="56">
        <f t="shared" si="0"/>
        <v>0</v>
      </c>
      <c r="D93" s="69"/>
      <c r="E93" s="107" t="str">
        <f>IF(ISBLANK(D93),"",VLOOKUP($D93,'list for drop down box'!$A:$B,2,FALSE))</f>
        <v/>
      </c>
      <c r="F93" s="108" t="str">
        <f>IF(ISBLANK($D93),"",VLOOKUP($D93,'list for drop down box'!$A:$C,3,FALSE))</f>
        <v/>
      </c>
      <c r="G93" s="109" t="str">
        <f>IF(ISBLANK($D93),"",VLOOKUP($D93,'list for drop down box'!$A$3:$E$4471,4,FALSE))</f>
        <v/>
      </c>
      <c r="H93" s="110" t="str">
        <f>IF(ISBLANK($D93),"",VLOOKUP($D93,'list for drop down box'!$A$3:$E$4471,5,FALSE))</f>
        <v/>
      </c>
      <c r="I93" s="77"/>
      <c r="J93" s="71"/>
      <c r="K93" s="74"/>
      <c r="L93" s="72"/>
      <c r="M93" s="72"/>
      <c r="N93" s="73"/>
      <c r="O93" s="74"/>
      <c r="P93" s="74"/>
      <c r="Q93" s="74"/>
      <c r="R93" s="78"/>
      <c r="S93" s="78"/>
      <c r="T93" s="76"/>
      <c r="U93" s="106" t="str">
        <f t="shared" si="19"/>
        <v/>
      </c>
      <c r="V93" s="32">
        <f t="shared" si="13"/>
        <v>0</v>
      </c>
      <c r="W93" s="32">
        <f>IF(OR(ISBLANK(O93),ISBLANK(P93)),0,IF(COUNTIF('list for drop down box'!$R$4:$R$88,O93&amp;P93)=1,0,1))</f>
        <v>0</v>
      </c>
      <c r="X93" s="32">
        <f t="shared" si="17"/>
        <v>0</v>
      </c>
      <c r="Y93">
        <f>IF(AND(SUM(R$9:R255)&gt;0,SUM(R$9:R255)&lt;15),1,0)</f>
        <v>0</v>
      </c>
    </row>
    <row r="94" spans="1:25" s="14" customFormat="1" x14ac:dyDescent="0.25">
      <c r="A94" s="13" t="str">
        <f t="shared" si="18"/>
        <v>0-86</v>
      </c>
      <c r="B94" s="11">
        <f t="shared" si="14"/>
        <v>86</v>
      </c>
      <c r="C94" s="56">
        <f t="shared" si="0"/>
        <v>0</v>
      </c>
      <c r="D94" s="69"/>
      <c r="E94" s="107" t="str">
        <f>IF(ISBLANK(D94),"",VLOOKUP($D94,'list for drop down box'!$A:$B,2,FALSE))</f>
        <v/>
      </c>
      <c r="F94" s="108" t="str">
        <f>IF(ISBLANK($D94),"",VLOOKUP($D94,'list for drop down box'!$A:$C,3,FALSE))</f>
        <v/>
      </c>
      <c r="G94" s="109" t="str">
        <f>IF(ISBLANK($D94),"",VLOOKUP($D94,'list for drop down box'!$A$3:$E$4471,4,FALSE))</f>
        <v/>
      </c>
      <c r="H94" s="110" t="str">
        <f>IF(ISBLANK($D94),"",VLOOKUP($D94,'list for drop down box'!$A$3:$E$4471,5,FALSE))</f>
        <v/>
      </c>
      <c r="I94" s="77"/>
      <c r="J94" s="71"/>
      <c r="K94" s="74"/>
      <c r="L94" s="72"/>
      <c r="M94" s="72"/>
      <c r="N94" s="73"/>
      <c r="O94" s="74"/>
      <c r="P94" s="74"/>
      <c r="Q94" s="74"/>
      <c r="R94" s="78"/>
      <c r="S94" s="78"/>
      <c r="T94" s="76"/>
      <c r="U94" s="106" t="str">
        <f t="shared" si="19"/>
        <v/>
      </c>
      <c r="V94" s="32">
        <f t="shared" si="13"/>
        <v>0</v>
      </c>
      <c r="W94" s="32">
        <f>IF(OR(ISBLANK(O94),ISBLANK(P94)),0,IF(COUNTIF('list for drop down box'!$R$4:$R$88,O94&amp;P94)=1,0,1))</f>
        <v>0</v>
      </c>
      <c r="X94" s="32">
        <f t="shared" si="17"/>
        <v>0</v>
      </c>
      <c r="Y94">
        <f>IF(AND(SUM(R$9:R256)&gt;0,SUM(R$9:R256)&lt;15),1,0)</f>
        <v>0</v>
      </c>
    </row>
    <row r="95" spans="1:25" s="14" customFormat="1" x14ac:dyDescent="0.25">
      <c r="A95" s="13" t="str">
        <f t="shared" si="18"/>
        <v>0-87</v>
      </c>
      <c r="B95" s="11">
        <f t="shared" si="14"/>
        <v>87</v>
      </c>
      <c r="C95" s="56">
        <f t="shared" si="0"/>
        <v>0</v>
      </c>
      <c r="D95" s="69"/>
      <c r="E95" s="107" t="str">
        <f>IF(ISBLANK(D95),"",VLOOKUP($D95,'list for drop down box'!$A:$B,2,FALSE))</f>
        <v/>
      </c>
      <c r="F95" s="108" t="str">
        <f>IF(ISBLANK($D95),"",VLOOKUP($D95,'list for drop down box'!$A:$C,3,FALSE))</f>
        <v/>
      </c>
      <c r="G95" s="109" t="str">
        <f>IF(ISBLANK($D95),"",VLOOKUP($D95,'list for drop down box'!$A$3:$E$4471,4,FALSE))</f>
        <v/>
      </c>
      <c r="H95" s="110" t="str">
        <f>IF(ISBLANK($D95),"",VLOOKUP($D95,'list for drop down box'!$A$3:$E$4471,5,FALSE))</f>
        <v/>
      </c>
      <c r="I95" s="77"/>
      <c r="J95" s="71"/>
      <c r="K95" s="74"/>
      <c r="L95" s="72"/>
      <c r="M95" s="72"/>
      <c r="N95" s="73"/>
      <c r="O95" s="74"/>
      <c r="P95" s="74"/>
      <c r="Q95" s="74"/>
      <c r="R95" s="78"/>
      <c r="S95" s="78"/>
      <c r="T95" s="76"/>
      <c r="U95" s="106" t="str">
        <f t="shared" si="19"/>
        <v/>
      </c>
      <c r="V95" s="32">
        <f t="shared" si="13"/>
        <v>0</v>
      </c>
      <c r="W95" s="32">
        <f>IF(OR(ISBLANK(O95),ISBLANK(P95)),0,IF(COUNTIF('list for drop down box'!$R$4:$R$88,O95&amp;P95)=1,0,1))</f>
        <v>0</v>
      </c>
      <c r="X95" s="32">
        <f t="shared" si="17"/>
        <v>0</v>
      </c>
      <c r="Y95">
        <f>IF(AND(SUM(R$9:R257)&gt;0,SUM(R$9:R257)&lt;15),1,0)</f>
        <v>0</v>
      </c>
    </row>
    <row r="96" spans="1:25" s="14" customFormat="1" x14ac:dyDescent="0.25">
      <c r="A96" s="13" t="str">
        <f t="shared" si="18"/>
        <v>0-88</v>
      </c>
      <c r="B96" s="11">
        <f t="shared" si="14"/>
        <v>88</v>
      </c>
      <c r="C96" s="56">
        <f t="shared" si="0"/>
        <v>0</v>
      </c>
      <c r="D96" s="69"/>
      <c r="E96" s="107" t="str">
        <f>IF(ISBLANK(D96),"",VLOOKUP($D96,'list for drop down box'!$A:$B,2,FALSE))</f>
        <v/>
      </c>
      <c r="F96" s="108" t="str">
        <f>IF(ISBLANK($D96),"",VLOOKUP($D96,'list for drop down box'!$A:$C,3,FALSE))</f>
        <v/>
      </c>
      <c r="G96" s="109" t="str">
        <f>IF(ISBLANK($D96),"",VLOOKUP($D96,'list for drop down box'!$A$3:$E$4471,4,FALSE))</f>
        <v/>
      </c>
      <c r="H96" s="110" t="str">
        <f>IF(ISBLANK($D96),"",VLOOKUP($D96,'list for drop down box'!$A$3:$E$4471,5,FALSE))</f>
        <v/>
      </c>
      <c r="I96" s="77"/>
      <c r="J96" s="71"/>
      <c r="K96" s="74"/>
      <c r="L96" s="72"/>
      <c r="M96" s="72"/>
      <c r="N96" s="73"/>
      <c r="O96" s="74"/>
      <c r="P96" s="74"/>
      <c r="Q96" s="74"/>
      <c r="R96" s="78"/>
      <c r="S96" s="78"/>
      <c r="T96" s="76"/>
      <c r="U96" s="106" t="str">
        <f t="shared" si="19"/>
        <v/>
      </c>
      <c r="V96" s="32">
        <f t="shared" si="13"/>
        <v>0</v>
      </c>
      <c r="W96" s="32">
        <f>IF(OR(ISBLANK(O96),ISBLANK(P96)),0,IF(COUNTIF('list for drop down box'!$R$4:$R$88,O96&amp;P96)=1,0,1))</f>
        <v>0</v>
      </c>
      <c r="X96" s="32">
        <f t="shared" si="17"/>
        <v>0</v>
      </c>
      <c r="Y96">
        <f>IF(AND(SUM(R$9:R258)&gt;0,SUM(R$9:R258)&lt;15),1,0)</f>
        <v>0</v>
      </c>
    </row>
    <row r="97" spans="1:25" s="14" customFormat="1" x14ac:dyDescent="0.25">
      <c r="A97" s="13" t="str">
        <f t="shared" si="18"/>
        <v>0-89</v>
      </c>
      <c r="B97" s="11">
        <f t="shared" si="14"/>
        <v>89</v>
      </c>
      <c r="C97" s="56">
        <f t="shared" si="0"/>
        <v>0</v>
      </c>
      <c r="D97" s="69"/>
      <c r="E97" s="107" t="str">
        <f>IF(ISBLANK(D97),"",VLOOKUP($D97,'list for drop down box'!$A:$B,2,FALSE))</f>
        <v/>
      </c>
      <c r="F97" s="108" t="str">
        <f>IF(ISBLANK($D97),"",VLOOKUP($D97,'list for drop down box'!$A:$C,3,FALSE))</f>
        <v/>
      </c>
      <c r="G97" s="109" t="str">
        <f>IF(ISBLANK($D97),"",VLOOKUP($D97,'list for drop down box'!$A$3:$E$4471,4,FALSE))</f>
        <v/>
      </c>
      <c r="H97" s="110" t="str">
        <f>IF(ISBLANK($D97),"",VLOOKUP($D97,'list for drop down box'!$A$3:$E$4471,5,FALSE))</f>
        <v/>
      </c>
      <c r="I97" s="77"/>
      <c r="J97" s="71"/>
      <c r="K97" s="74"/>
      <c r="L97" s="72"/>
      <c r="M97" s="72"/>
      <c r="N97" s="73"/>
      <c r="O97" s="74"/>
      <c r="P97" s="74"/>
      <c r="Q97" s="74"/>
      <c r="R97" s="78"/>
      <c r="S97" s="78"/>
      <c r="T97" s="76"/>
      <c r="U97" s="106" t="str">
        <f t="shared" si="19"/>
        <v/>
      </c>
      <c r="V97" s="32">
        <f t="shared" si="13"/>
        <v>0</v>
      </c>
      <c r="W97" s="32">
        <f>IF(OR(ISBLANK(O97),ISBLANK(P97)),0,IF(COUNTIF('list for drop down box'!$R$4:$R$88,O97&amp;P97)=1,0,1))</f>
        <v>0</v>
      </c>
      <c r="X97" s="32">
        <f t="shared" si="17"/>
        <v>0</v>
      </c>
      <c r="Y97">
        <f>IF(AND(SUM(R$9:R259)&gt;0,SUM(R$9:R259)&lt;15),1,0)</f>
        <v>0</v>
      </c>
    </row>
    <row r="98" spans="1:25" s="14" customFormat="1" x14ac:dyDescent="0.25">
      <c r="A98" s="13" t="str">
        <f t="shared" si="18"/>
        <v>0-90</v>
      </c>
      <c r="B98" s="11">
        <f t="shared" si="14"/>
        <v>90</v>
      </c>
      <c r="C98" s="56">
        <f t="shared" si="0"/>
        <v>0</v>
      </c>
      <c r="D98" s="69"/>
      <c r="E98" s="107" t="str">
        <f>IF(ISBLANK(D98),"",VLOOKUP($D98,'list for drop down box'!$A:$B,2,FALSE))</f>
        <v/>
      </c>
      <c r="F98" s="108" t="str">
        <f>IF(ISBLANK($D98),"",VLOOKUP($D98,'list for drop down box'!$A:$C,3,FALSE))</f>
        <v/>
      </c>
      <c r="G98" s="109" t="str">
        <f>IF(ISBLANK($D98),"",VLOOKUP($D98,'list for drop down box'!$A$3:$E$4471,4,FALSE))</f>
        <v/>
      </c>
      <c r="H98" s="110" t="str">
        <f>IF(ISBLANK($D98),"",VLOOKUP($D98,'list for drop down box'!$A$3:$E$4471,5,FALSE))</f>
        <v/>
      </c>
      <c r="I98" s="77"/>
      <c r="J98" s="71"/>
      <c r="K98" s="74"/>
      <c r="L98" s="72"/>
      <c r="M98" s="72"/>
      <c r="N98" s="73"/>
      <c r="O98" s="74"/>
      <c r="P98" s="74"/>
      <c r="Q98" s="74"/>
      <c r="R98" s="78"/>
      <c r="S98" s="78"/>
      <c r="T98" s="76"/>
      <c r="U98" s="106" t="str">
        <f t="shared" si="19"/>
        <v/>
      </c>
      <c r="V98" s="32">
        <f t="shared" si="13"/>
        <v>0</v>
      </c>
      <c r="W98" s="32">
        <f>IF(OR(ISBLANK(O98),ISBLANK(P98)),0,IF(COUNTIF('list for drop down box'!$R$4:$R$88,O98&amp;P98)=1,0,1))</f>
        <v>0</v>
      </c>
      <c r="X98" s="32">
        <f t="shared" si="17"/>
        <v>0</v>
      </c>
      <c r="Y98">
        <f>IF(AND(SUM(R$9:R260)&gt;0,SUM(R$9:R260)&lt;15),1,0)</f>
        <v>0</v>
      </c>
    </row>
    <row r="99" spans="1:25" s="14" customFormat="1" x14ac:dyDescent="0.25">
      <c r="A99" s="13" t="str">
        <f t="shared" si="18"/>
        <v>0-91</v>
      </c>
      <c r="B99" s="11">
        <f t="shared" si="14"/>
        <v>91</v>
      </c>
      <c r="C99" s="56">
        <f t="shared" si="0"/>
        <v>0</v>
      </c>
      <c r="D99" s="69"/>
      <c r="E99" s="107" t="str">
        <f>IF(ISBLANK(D99),"",VLOOKUP($D99,'list for drop down box'!$A:$B,2,FALSE))</f>
        <v/>
      </c>
      <c r="F99" s="108" t="str">
        <f>IF(ISBLANK($D99),"",VLOOKUP($D99,'list for drop down box'!$A:$C,3,FALSE))</f>
        <v/>
      </c>
      <c r="G99" s="109" t="str">
        <f>IF(ISBLANK($D99),"",VLOOKUP($D99,'list for drop down box'!$A$3:$E$4471,4,FALSE))</f>
        <v/>
      </c>
      <c r="H99" s="110" t="str">
        <f>IF(ISBLANK($D99),"",VLOOKUP($D99,'list for drop down box'!$A$3:$E$4471,5,FALSE))</f>
        <v/>
      </c>
      <c r="I99" s="77"/>
      <c r="J99" s="71"/>
      <c r="K99" s="74"/>
      <c r="L99" s="72"/>
      <c r="M99" s="72"/>
      <c r="N99" s="73"/>
      <c r="O99" s="74"/>
      <c r="P99" s="74"/>
      <c r="Q99" s="74"/>
      <c r="R99" s="78"/>
      <c r="S99" s="78"/>
      <c r="T99" s="76"/>
      <c r="U99" s="106" t="str">
        <f t="shared" si="19"/>
        <v/>
      </c>
      <c r="V99" s="32">
        <f t="shared" si="13"/>
        <v>0</v>
      </c>
      <c r="W99" s="32">
        <f>IF(OR(ISBLANK(O99),ISBLANK(P99)),0,IF(COUNTIF('list for drop down box'!$R$4:$R$88,O99&amp;P99)=1,0,1))</f>
        <v>0</v>
      </c>
      <c r="X99" s="32">
        <f t="shared" si="17"/>
        <v>0</v>
      </c>
      <c r="Y99">
        <f>IF(AND(SUM(R$9:R261)&gt;0,SUM(R$9:R261)&lt;15),1,0)</f>
        <v>0</v>
      </c>
    </row>
    <row r="100" spans="1:25" s="14" customFormat="1" x14ac:dyDescent="0.25">
      <c r="A100" s="13" t="str">
        <f t="shared" si="18"/>
        <v>0-92</v>
      </c>
      <c r="B100" s="11">
        <f t="shared" si="14"/>
        <v>92</v>
      </c>
      <c r="C100" s="56">
        <f t="shared" si="0"/>
        <v>0</v>
      </c>
      <c r="D100" s="69"/>
      <c r="E100" s="107" t="str">
        <f>IF(ISBLANK(D100),"",VLOOKUP($D100,'list for drop down box'!$A:$B,2,FALSE))</f>
        <v/>
      </c>
      <c r="F100" s="108" t="str">
        <f>IF(ISBLANK($D100),"",VLOOKUP($D100,'list for drop down box'!$A:$C,3,FALSE))</f>
        <v/>
      </c>
      <c r="G100" s="109" t="str">
        <f>IF(ISBLANK($D100),"",VLOOKUP($D100,'list for drop down box'!$A$3:$E$4471,4,FALSE))</f>
        <v/>
      </c>
      <c r="H100" s="110" t="str">
        <f>IF(ISBLANK($D100),"",VLOOKUP($D100,'list for drop down box'!$A$3:$E$4471,5,FALSE))</f>
        <v/>
      </c>
      <c r="I100" s="77"/>
      <c r="J100" s="71"/>
      <c r="K100" s="74"/>
      <c r="L100" s="72"/>
      <c r="M100" s="72"/>
      <c r="N100" s="73"/>
      <c r="O100" s="74"/>
      <c r="P100" s="74"/>
      <c r="Q100" s="74"/>
      <c r="R100" s="78"/>
      <c r="S100" s="78"/>
      <c r="T100" s="76"/>
      <c r="U100" s="106" t="str">
        <f t="shared" si="19"/>
        <v/>
      </c>
      <c r="V100" s="32">
        <f t="shared" si="13"/>
        <v>0</v>
      </c>
      <c r="W100" s="32">
        <f>IF(OR(ISBLANK(O100),ISBLANK(P100)),0,IF(COUNTIF('list for drop down box'!$R$4:$R$88,O100&amp;P100)=1,0,1))</f>
        <v>0</v>
      </c>
      <c r="X100" s="32">
        <f t="shared" si="17"/>
        <v>0</v>
      </c>
      <c r="Y100">
        <f>IF(AND(SUM(R$9:R262)&gt;0,SUM(R$9:R262)&lt;15),1,0)</f>
        <v>0</v>
      </c>
    </row>
    <row r="101" spans="1:25" s="14" customFormat="1" x14ac:dyDescent="0.25">
      <c r="A101" s="13" t="str">
        <f t="shared" si="18"/>
        <v>0-93</v>
      </c>
      <c r="B101" s="11">
        <f t="shared" si="14"/>
        <v>93</v>
      </c>
      <c r="C101" s="56">
        <f t="shared" si="0"/>
        <v>0</v>
      </c>
      <c r="D101" s="69"/>
      <c r="E101" s="107" t="str">
        <f>IF(ISBLANK(D101),"",VLOOKUP($D101,'list for drop down box'!$A:$B,2,FALSE))</f>
        <v/>
      </c>
      <c r="F101" s="108" t="str">
        <f>IF(ISBLANK($D101),"",VLOOKUP($D101,'list for drop down box'!$A:$C,3,FALSE))</f>
        <v/>
      </c>
      <c r="G101" s="109" t="str">
        <f>IF(ISBLANK($D101),"",VLOOKUP($D101,'list for drop down box'!$A$3:$E$4471,4,FALSE))</f>
        <v/>
      </c>
      <c r="H101" s="110" t="str">
        <f>IF(ISBLANK($D101),"",VLOOKUP($D101,'list for drop down box'!$A$3:$E$4471,5,FALSE))</f>
        <v/>
      </c>
      <c r="I101" s="77"/>
      <c r="J101" s="71"/>
      <c r="K101" s="74"/>
      <c r="L101" s="72"/>
      <c r="M101" s="72"/>
      <c r="N101" s="73"/>
      <c r="O101" s="74"/>
      <c r="P101" s="74"/>
      <c r="Q101" s="74"/>
      <c r="R101" s="78"/>
      <c r="S101" s="78"/>
      <c r="T101" s="76"/>
      <c r="U101" s="106" t="str">
        <f t="shared" si="19"/>
        <v/>
      </c>
      <c r="V101" s="32">
        <f t="shared" si="13"/>
        <v>0</v>
      </c>
      <c r="W101" s="32">
        <f>IF(OR(ISBLANK(O101),ISBLANK(P101)),0,IF(COUNTIF('list for drop down box'!$R$4:$R$88,O101&amp;P101)=1,0,1))</f>
        <v>0</v>
      </c>
      <c r="X101" s="32">
        <f t="shared" si="17"/>
        <v>0</v>
      </c>
      <c r="Y101">
        <f>IF(AND(SUM(R$9:R263)&gt;0,SUM(R$9:R263)&lt;15),1,0)</f>
        <v>0</v>
      </c>
    </row>
    <row r="102" spans="1:25" s="14" customFormat="1" x14ac:dyDescent="0.25">
      <c r="A102" s="13" t="str">
        <f t="shared" si="18"/>
        <v>0-94</v>
      </c>
      <c r="B102" s="11">
        <f t="shared" si="14"/>
        <v>94</v>
      </c>
      <c r="C102" s="56">
        <f t="shared" si="0"/>
        <v>0</v>
      </c>
      <c r="D102" s="69"/>
      <c r="E102" s="107" t="str">
        <f>IF(ISBLANK(D102),"",VLOOKUP($D102,'list for drop down box'!$A:$B,2,FALSE))</f>
        <v/>
      </c>
      <c r="F102" s="108" t="str">
        <f>IF(ISBLANK($D102),"",VLOOKUP($D102,'list for drop down box'!$A:$C,3,FALSE))</f>
        <v/>
      </c>
      <c r="G102" s="109" t="str">
        <f>IF(ISBLANK($D102),"",VLOOKUP($D102,'list for drop down box'!$A$3:$E$4471,4,FALSE))</f>
        <v/>
      </c>
      <c r="H102" s="110" t="str">
        <f>IF(ISBLANK($D102),"",VLOOKUP($D102,'list for drop down box'!$A$3:$E$4471,5,FALSE))</f>
        <v/>
      </c>
      <c r="I102" s="77"/>
      <c r="J102" s="71"/>
      <c r="K102" s="74"/>
      <c r="L102" s="72"/>
      <c r="M102" s="72"/>
      <c r="N102" s="73"/>
      <c r="O102" s="74"/>
      <c r="P102" s="74"/>
      <c r="Q102" s="74"/>
      <c r="R102" s="78"/>
      <c r="S102" s="78"/>
      <c r="T102" s="76"/>
      <c r="U102" s="106" t="str">
        <f t="shared" si="19"/>
        <v/>
      </c>
      <c r="V102" s="32">
        <f t="shared" si="13"/>
        <v>0</v>
      </c>
      <c r="W102" s="32">
        <f>IF(OR(ISBLANK(O102),ISBLANK(P102)),0,IF(COUNTIF('list for drop down box'!$R$4:$R$88,O102&amp;P102)=1,0,1))</f>
        <v>0</v>
      </c>
      <c r="X102" s="32">
        <f t="shared" si="17"/>
        <v>0</v>
      </c>
      <c r="Y102">
        <f>IF(AND(SUM(R$9:R264)&gt;0,SUM(R$9:R264)&lt;15),1,0)</f>
        <v>0</v>
      </c>
    </row>
    <row r="103" spans="1:25" s="14" customFormat="1" x14ac:dyDescent="0.25">
      <c r="A103" s="13" t="str">
        <f t="shared" si="18"/>
        <v>0-95</v>
      </c>
      <c r="B103" s="11">
        <f t="shared" si="14"/>
        <v>95</v>
      </c>
      <c r="C103" s="56">
        <f t="shared" si="0"/>
        <v>0</v>
      </c>
      <c r="D103" s="69"/>
      <c r="E103" s="107" t="str">
        <f>IF(ISBLANK(D103),"",VLOOKUP($D103,'list for drop down box'!$A:$B,2,FALSE))</f>
        <v/>
      </c>
      <c r="F103" s="108" t="str">
        <f>IF(ISBLANK($D103),"",VLOOKUP($D103,'list for drop down box'!$A:$C,3,FALSE))</f>
        <v/>
      </c>
      <c r="G103" s="109" t="str">
        <f>IF(ISBLANK($D103),"",VLOOKUP($D103,'list for drop down box'!$A$3:$E$4471,4,FALSE))</f>
        <v/>
      </c>
      <c r="H103" s="110" t="str">
        <f>IF(ISBLANK($D103),"",VLOOKUP($D103,'list for drop down box'!$A$3:$E$4471,5,FALSE))</f>
        <v/>
      </c>
      <c r="I103" s="77"/>
      <c r="J103" s="71"/>
      <c r="K103" s="74"/>
      <c r="L103" s="72"/>
      <c r="M103" s="72"/>
      <c r="N103" s="73"/>
      <c r="O103" s="74"/>
      <c r="P103" s="74"/>
      <c r="Q103" s="74"/>
      <c r="R103" s="78"/>
      <c r="S103" s="78"/>
      <c r="T103" s="76"/>
      <c r="U103" s="106" t="str">
        <f t="shared" si="19"/>
        <v/>
      </c>
      <c r="V103" s="32">
        <f t="shared" si="13"/>
        <v>0</v>
      </c>
      <c r="W103" s="32">
        <f>IF(OR(ISBLANK(O103),ISBLANK(P103)),0,IF(COUNTIF('list for drop down box'!$R$4:$R$88,O103&amp;P103)=1,0,1))</f>
        <v>0</v>
      </c>
      <c r="X103" s="32">
        <f t="shared" si="17"/>
        <v>0</v>
      </c>
      <c r="Y103">
        <f>IF(AND(SUM(R$9:R265)&gt;0,SUM(R$9:R265)&lt;15),1,0)</f>
        <v>0</v>
      </c>
    </row>
    <row r="104" spans="1:25" s="14" customFormat="1" x14ac:dyDescent="0.25">
      <c r="A104" s="13" t="str">
        <f t="shared" si="18"/>
        <v>0-96</v>
      </c>
      <c r="B104" s="11">
        <f t="shared" si="14"/>
        <v>96</v>
      </c>
      <c r="C104" s="56">
        <f t="shared" si="0"/>
        <v>0</v>
      </c>
      <c r="D104" s="69"/>
      <c r="E104" s="107" t="str">
        <f>IF(ISBLANK(D104),"",VLOOKUP($D104,'list for drop down box'!$A:$B,2,FALSE))</f>
        <v/>
      </c>
      <c r="F104" s="108" t="str">
        <f>IF(ISBLANK($D104),"",VLOOKUP($D104,'list for drop down box'!$A:$C,3,FALSE))</f>
        <v/>
      </c>
      <c r="G104" s="109" t="str">
        <f>IF(ISBLANK($D104),"",VLOOKUP($D104,'list for drop down box'!$A$3:$E$4471,4,FALSE))</f>
        <v/>
      </c>
      <c r="H104" s="110" t="str">
        <f>IF(ISBLANK($D104),"",VLOOKUP($D104,'list for drop down box'!$A$3:$E$4471,5,FALSE))</f>
        <v/>
      </c>
      <c r="I104" s="77"/>
      <c r="J104" s="71"/>
      <c r="K104" s="74"/>
      <c r="L104" s="72"/>
      <c r="M104" s="72"/>
      <c r="N104" s="73"/>
      <c r="O104" s="74"/>
      <c r="P104" s="74"/>
      <c r="Q104" s="74"/>
      <c r="R104" s="78"/>
      <c r="S104" s="78"/>
      <c r="T104" s="76"/>
      <c r="U104" s="106" t="str">
        <f t="shared" si="19"/>
        <v/>
      </c>
      <c r="V104" s="32">
        <f t="shared" si="13"/>
        <v>0</v>
      </c>
      <c r="W104" s="32">
        <f>IF(OR(ISBLANK(O104),ISBLANK(P104)),0,IF(COUNTIF('list for drop down box'!$R$4:$R$88,O104&amp;P104)=1,0,1))</f>
        <v>0</v>
      </c>
      <c r="X104" s="32">
        <f t="shared" si="17"/>
        <v>0</v>
      </c>
      <c r="Y104">
        <f>IF(AND(SUM(R$9:R266)&gt;0,SUM(R$9:R266)&lt;15),1,0)</f>
        <v>0</v>
      </c>
    </row>
    <row r="105" spans="1:25" s="14" customFormat="1" x14ac:dyDescent="0.25">
      <c r="A105" s="13" t="str">
        <f t="shared" si="18"/>
        <v>0-97</v>
      </c>
      <c r="B105" s="11">
        <f t="shared" si="14"/>
        <v>97</v>
      </c>
      <c r="C105" s="56">
        <f t="shared" si="0"/>
        <v>0</v>
      </c>
      <c r="D105" s="69"/>
      <c r="E105" s="107" t="str">
        <f>IF(ISBLANK(D105),"",VLOOKUP($D105,'list for drop down box'!$A:$B,2,FALSE))</f>
        <v/>
      </c>
      <c r="F105" s="108" t="str">
        <f>IF(ISBLANK($D105),"",VLOOKUP($D105,'list for drop down box'!$A:$C,3,FALSE))</f>
        <v/>
      </c>
      <c r="G105" s="109" t="str">
        <f>IF(ISBLANK($D105),"",VLOOKUP($D105,'list for drop down box'!$A$3:$E$4471,4,FALSE))</f>
        <v/>
      </c>
      <c r="H105" s="110" t="str">
        <f>IF(ISBLANK($D105),"",VLOOKUP($D105,'list for drop down box'!$A$3:$E$4471,5,FALSE))</f>
        <v/>
      </c>
      <c r="I105" s="77"/>
      <c r="J105" s="71"/>
      <c r="K105" s="74"/>
      <c r="L105" s="72"/>
      <c r="M105" s="72"/>
      <c r="N105" s="73"/>
      <c r="O105" s="74"/>
      <c r="P105" s="74"/>
      <c r="Q105" s="74"/>
      <c r="R105" s="78"/>
      <c r="S105" s="78"/>
      <c r="T105" s="76"/>
      <c r="U105" s="106" t="str">
        <f t="shared" si="19"/>
        <v/>
      </c>
      <c r="V105" s="32">
        <f t="shared" ref="V105:V136" si="20">IF(OR(N105="New Site",ISBLANK(N105)),0,IF(O105=VLOOKUP($F$5&amp;$N105,TLA_Lookup,5,FALSE),0,1))</f>
        <v>0</v>
      </c>
      <c r="W105" s="32">
        <f>IF(OR(ISBLANK(O105),ISBLANK(P105)),0,IF(COUNTIF('list for drop down box'!$R$4:$R$88,O105&amp;P105)=1,0,1))</f>
        <v>0</v>
      </c>
      <c r="X105" s="32">
        <f t="shared" si="17"/>
        <v>0</v>
      </c>
      <c r="Y105">
        <f>IF(AND(SUM(R$9:R267)&gt;0,SUM(R$9:R267)&lt;15),1,0)</f>
        <v>0</v>
      </c>
    </row>
    <row r="106" spans="1:25" s="14" customFormat="1" x14ac:dyDescent="0.25">
      <c r="A106" s="13" t="str">
        <f t="shared" si="18"/>
        <v>0-98</v>
      </c>
      <c r="B106" s="11">
        <f t="shared" si="14"/>
        <v>98</v>
      </c>
      <c r="C106" s="56">
        <f t="shared" si="0"/>
        <v>0</v>
      </c>
      <c r="D106" s="69"/>
      <c r="E106" s="107" t="str">
        <f>IF(ISBLANK(D106),"",VLOOKUP($D106,'list for drop down box'!$A:$B,2,FALSE))</f>
        <v/>
      </c>
      <c r="F106" s="108" t="str">
        <f>IF(ISBLANK($D106),"",VLOOKUP($D106,'list for drop down box'!$A:$C,3,FALSE))</f>
        <v/>
      </c>
      <c r="G106" s="109" t="str">
        <f>IF(ISBLANK($D106),"",VLOOKUP($D106,'list for drop down box'!$A$3:$E$4471,4,FALSE))</f>
        <v/>
      </c>
      <c r="H106" s="110" t="str">
        <f>IF(ISBLANK($D106),"",VLOOKUP($D106,'list for drop down box'!$A$3:$E$4471,5,FALSE))</f>
        <v/>
      </c>
      <c r="I106" s="77"/>
      <c r="J106" s="71"/>
      <c r="K106" s="74"/>
      <c r="L106" s="72"/>
      <c r="M106" s="72"/>
      <c r="N106" s="73"/>
      <c r="O106" s="74"/>
      <c r="P106" s="74"/>
      <c r="Q106" s="74"/>
      <c r="R106" s="78"/>
      <c r="S106" s="78"/>
      <c r="T106" s="76"/>
      <c r="U106" s="106" t="str">
        <f t="shared" si="19"/>
        <v/>
      </c>
      <c r="V106" s="32">
        <f t="shared" si="20"/>
        <v>0</v>
      </c>
      <c r="W106" s="32">
        <f>IF(OR(ISBLANK(O106),ISBLANK(P106)),0,IF(COUNTIF('list for drop down box'!$R$4:$R$88,O106&amp;P106)=1,0,1))</f>
        <v>0</v>
      </c>
      <c r="X106" s="32">
        <f t="shared" si="17"/>
        <v>0</v>
      </c>
      <c r="Y106">
        <f>IF(AND(SUM(R$9:R268)&gt;0,SUM(R$9:R268)&lt;15),1,0)</f>
        <v>0</v>
      </c>
    </row>
    <row r="107" spans="1:25" s="14" customFormat="1" x14ac:dyDescent="0.25">
      <c r="A107" s="13" t="str">
        <f t="shared" si="18"/>
        <v>0-99</v>
      </c>
      <c r="B107" s="11">
        <f t="shared" si="14"/>
        <v>99</v>
      </c>
      <c r="C107" s="56">
        <f t="shared" si="0"/>
        <v>0</v>
      </c>
      <c r="D107" s="69"/>
      <c r="E107" s="107" t="str">
        <f>IF(ISBLANK(D107),"",VLOOKUP($D107,'list for drop down box'!$A:$B,2,FALSE))</f>
        <v/>
      </c>
      <c r="F107" s="108" t="str">
        <f>IF(ISBLANK($D107),"",VLOOKUP($D107,'list for drop down box'!$A:$C,3,FALSE))</f>
        <v/>
      </c>
      <c r="G107" s="109" t="str">
        <f>IF(ISBLANK($D107),"",VLOOKUP($D107,'list for drop down box'!$A$3:$E$4471,4,FALSE))</f>
        <v/>
      </c>
      <c r="H107" s="110" t="str">
        <f>IF(ISBLANK($D107),"",VLOOKUP($D107,'list for drop down box'!$A$3:$E$4471,5,FALSE))</f>
        <v/>
      </c>
      <c r="I107" s="77"/>
      <c r="J107" s="71"/>
      <c r="K107" s="74"/>
      <c r="L107" s="72"/>
      <c r="M107" s="72"/>
      <c r="N107" s="73"/>
      <c r="O107" s="74"/>
      <c r="P107" s="74"/>
      <c r="Q107" s="74"/>
      <c r="R107" s="78"/>
      <c r="S107" s="78"/>
      <c r="T107" s="76"/>
      <c r="U107" s="106" t="str">
        <f t="shared" si="19"/>
        <v/>
      </c>
      <c r="V107" s="32">
        <f t="shared" si="20"/>
        <v>0</v>
      </c>
      <c r="W107" s="32">
        <f>IF(OR(ISBLANK(O107),ISBLANK(P107)),0,IF(COUNTIF('list for drop down box'!$R$4:$R$88,O107&amp;P107)=1,0,1))</f>
        <v>0</v>
      </c>
      <c r="X107" s="32">
        <f t="shared" si="17"/>
        <v>0</v>
      </c>
      <c r="Y107">
        <f>IF(AND(SUM(R$9:R269)&gt;0,SUM(R$9:R269)&lt;15),1,0)</f>
        <v>0</v>
      </c>
    </row>
    <row r="108" spans="1:25" s="14" customFormat="1" x14ac:dyDescent="0.25">
      <c r="A108" s="13" t="str">
        <f t="shared" si="18"/>
        <v>0-100</v>
      </c>
      <c r="B108" s="11">
        <f t="shared" si="14"/>
        <v>100</v>
      </c>
      <c r="C108" s="56">
        <f t="shared" si="0"/>
        <v>0</v>
      </c>
      <c r="D108" s="69"/>
      <c r="E108" s="107" t="str">
        <f>IF(ISBLANK(D108),"",VLOOKUP($D108,'list for drop down box'!$A:$B,2,FALSE))</f>
        <v/>
      </c>
      <c r="F108" s="108" t="str">
        <f>IF(ISBLANK($D108),"",VLOOKUP($D108,'list for drop down box'!$A:$C,3,FALSE))</f>
        <v/>
      </c>
      <c r="G108" s="109" t="str">
        <f>IF(ISBLANK($D108),"",VLOOKUP($D108,'list for drop down box'!$A$3:$E$4471,4,FALSE))</f>
        <v/>
      </c>
      <c r="H108" s="110" t="str">
        <f>IF(ISBLANK($D108),"",VLOOKUP($D108,'list for drop down box'!$A$3:$E$4471,5,FALSE))</f>
        <v/>
      </c>
      <c r="I108" s="77"/>
      <c r="J108" s="71"/>
      <c r="K108" s="74"/>
      <c r="L108" s="72"/>
      <c r="M108" s="72"/>
      <c r="N108" s="73"/>
      <c r="O108" s="74"/>
      <c r="P108" s="74"/>
      <c r="Q108" s="74"/>
      <c r="R108" s="78"/>
      <c r="S108" s="78"/>
      <c r="T108" s="76"/>
      <c r="U108" s="106" t="str">
        <f t="shared" si="19"/>
        <v/>
      </c>
      <c r="V108" s="32">
        <f t="shared" si="20"/>
        <v>0</v>
      </c>
      <c r="W108" s="32">
        <f>IF(OR(ISBLANK(O108),ISBLANK(P108)),0,IF(COUNTIF('list for drop down box'!$R$4:$R$88,O108&amp;P108)=1,0,1))</f>
        <v>0</v>
      </c>
      <c r="X108" s="32">
        <f t="shared" si="17"/>
        <v>0</v>
      </c>
      <c r="Y108">
        <f>IF(AND(SUM(R$9:R270)&gt;0,SUM(R$9:R270)&lt;15),1,0)</f>
        <v>0</v>
      </c>
    </row>
    <row r="109" spans="1:25" s="14" customFormat="1" x14ac:dyDescent="0.25">
      <c r="A109" s="13" t="str">
        <f t="shared" si="18"/>
        <v>0-101</v>
      </c>
      <c r="B109" s="11">
        <f t="shared" si="14"/>
        <v>101</v>
      </c>
      <c r="C109" s="56">
        <f t="shared" si="0"/>
        <v>0</v>
      </c>
      <c r="D109" s="69"/>
      <c r="E109" s="107" t="str">
        <f>IF(ISBLANK(D109),"",VLOOKUP($D109,'list for drop down box'!$A:$B,2,FALSE))</f>
        <v/>
      </c>
      <c r="F109" s="108" t="str">
        <f>IF(ISBLANK($D109),"",VLOOKUP($D109,'list for drop down box'!$A:$C,3,FALSE))</f>
        <v/>
      </c>
      <c r="G109" s="109" t="str">
        <f>IF(ISBLANK($D109),"",VLOOKUP($D109,'list for drop down box'!$A$3:$E$4471,4,FALSE))</f>
        <v/>
      </c>
      <c r="H109" s="110" t="str">
        <f>IF(ISBLANK($D109),"",VLOOKUP($D109,'list for drop down box'!$A$3:$E$4471,5,FALSE))</f>
        <v/>
      </c>
      <c r="I109" s="77"/>
      <c r="J109" s="71"/>
      <c r="K109" s="74"/>
      <c r="L109" s="72"/>
      <c r="M109" s="72"/>
      <c r="N109" s="73"/>
      <c r="O109" s="74"/>
      <c r="P109" s="74"/>
      <c r="Q109" s="74"/>
      <c r="R109" s="78"/>
      <c r="S109" s="78"/>
      <c r="T109" s="76"/>
      <c r="U109" s="106" t="str">
        <f t="shared" si="19"/>
        <v/>
      </c>
      <c r="V109" s="32">
        <f t="shared" si="20"/>
        <v>0</v>
      </c>
      <c r="W109" s="32">
        <f>IF(OR(ISBLANK(O109),ISBLANK(P109)),0,IF(COUNTIF('list for drop down box'!$R$4:$R$88,O109&amp;P109)=1,0,1))</f>
        <v>0</v>
      </c>
      <c r="X109" s="32">
        <f t="shared" si="17"/>
        <v>0</v>
      </c>
      <c r="Y109">
        <f>IF(AND(SUM(R$9:R271)&gt;0,SUM(R$9:R271)&lt;15),1,0)</f>
        <v>0</v>
      </c>
    </row>
    <row r="110" spans="1:25" s="14" customFormat="1" x14ac:dyDescent="0.25">
      <c r="A110" s="13" t="str">
        <f t="shared" si="18"/>
        <v>0-102</v>
      </c>
      <c r="B110" s="11">
        <f t="shared" si="14"/>
        <v>102</v>
      </c>
      <c r="C110" s="56">
        <f t="shared" si="0"/>
        <v>0</v>
      </c>
      <c r="D110" s="69"/>
      <c r="E110" s="107" t="str">
        <f>IF(ISBLANK(D110),"",VLOOKUP($D110,'list for drop down box'!$A:$B,2,FALSE))</f>
        <v/>
      </c>
      <c r="F110" s="108" t="str">
        <f>IF(ISBLANK($D110),"",VLOOKUP($D110,'list for drop down box'!$A:$C,3,FALSE))</f>
        <v/>
      </c>
      <c r="G110" s="109" t="str">
        <f>IF(ISBLANK($D110),"",VLOOKUP($D110,'list for drop down box'!$A$3:$E$4471,4,FALSE))</f>
        <v/>
      </c>
      <c r="H110" s="110" t="str">
        <f>IF(ISBLANK($D110),"",VLOOKUP($D110,'list for drop down box'!$A$3:$E$4471,5,FALSE))</f>
        <v/>
      </c>
      <c r="I110" s="77"/>
      <c r="J110" s="71"/>
      <c r="K110" s="74"/>
      <c r="L110" s="72"/>
      <c r="M110" s="72"/>
      <c r="N110" s="73"/>
      <c r="O110" s="74"/>
      <c r="P110" s="74"/>
      <c r="Q110" s="74"/>
      <c r="R110" s="78"/>
      <c r="S110" s="78"/>
      <c r="T110" s="76"/>
      <c r="U110" s="106" t="str">
        <f t="shared" si="19"/>
        <v/>
      </c>
      <c r="V110" s="32">
        <f t="shared" si="20"/>
        <v>0</v>
      </c>
      <c r="W110" s="32">
        <f>IF(OR(ISBLANK(O110),ISBLANK(P110)),0,IF(COUNTIF('list for drop down box'!$R$4:$R$88,O110&amp;P110)=1,0,1))</f>
        <v>0</v>
      </c>
      <c r="X110" s="32">
        <f t="shared" si="17"/>
        <v>0</v>
      </c>
      <c r="Y110">
        <f>IF(AND(SUM(R$9:R272)&gt;0,SUM(R$9:R272)&lt;15),1,0)</f>
        <v>0</v>
      </c>
    </row>
    <row r="111" spans="1:25" s="14" customFormat="1" x14ac:dyDescent="0.25">
      <c r="A111" s="13" t="str">
        <f t="shared" si="18"/>
        <v>0-103</v>
      </c>
      <c r="B111" s="11">
        <f t="shared" si="14"/>
        <v>103</v>
      </c>
      <c r="C111" s="56">
        <f t="shared" si="0"/>
        <v>0</v>
      </c>
      <c r="D111" s="69"/>
      <c r="E111" s="107" t="str">
        <f>IF(ISBLANK(D111),"",VLOOKUP($D111,'list for drop down box'!$A:$B,2,FALSE))</f>
        <v/>
      </c>
      <c r="F111" s="108" t="str">
        <f>IF(ISBLANK($D111),"",VLOOKUP($D111,'list for drop down box'!$A:$C,3,FALSE))</f>
        <v/>
      </c>
      <c r="G111" s="109" t="str">
        <f>IF(ISBLANK($D111),"",VLOOKUP($D111,'list for drop down box'!$A$3:$E$4471,4,FALSE))</f>
        <v/>
      </c>
      <c r="H111" s="110" t="str">
        <f>IF(ISBLANK($D111),"",VLOOKUP($D111,'list for drop down box'!$A$3:$E$4471,5,FALSE))</f>
        <v/>
      </c>
      <c r="I111" s="77"/>
      <c r="J111" s="71"/>
      <c r="K111" s="74"/>
      <c r="L111" s="72"/>
      <c r="M111" s="72"/>
      <c r="N111" s="73"/>
      <c r="O111" s="74"/>
      <c r="P111" s="74"/>
      <c r="Q111" s="74"/>
      <c r="R111" s="78"/>
      <c r="S111" s="78"/>
      <c r="T111" s="76"/>
      <c r="U111" s="106" t="str">
        <f t="shared" si="19"/>
        <v/>
      </c>
      <c r="V111" s="32">
        <f t="shared" si="20"/>
        <v>0</v>
      </c>
      <c r="W111" s="32">
        <f>IF(OR(ISBLANK(O111),ISBLANK(P111)),0,IF(COUNTIF('list for drop down box'!$R$4:$R$88,O111&amp;P111)=1,0,1))</f>
        <v>0</v>
      </c>
      <c r="X111" s="32">
        <f t="shared" si="17"/>
        <v>0</v>
      </c>
      <c r="Y111">
        <f>IF(AND(SUM(R$9:R273)&gt;0,SUM(R$9:R273)&lt;15),1,0)</f>
        <v>0</v>
      </c>
    </row>
    <row r="112" spans="1:25" s="14" customFormat="1" x14ac:dyDescent="0.25">
      <c r="A112" s="13" t="str">
        <f t="shared" si="18"/>
        <v>0-104</v>
      </c>
      <c r="B112" s="11">
        <f t="shared" si="14"/>
        <v>104</v>
      </c>
      <c r="C112" s="56">
        <f t="shared" si="0"/>
        <v>0</v>
      </c>
      <c r="D112" s="69"/>
      <c r="E112" s="107" t="str">
        <f>IF(ISBLANK(D112),"",VLOOKUP($D112,'list for drop down box'!$A:$B,2,FALSE))</f>
        <v/>
      </c>
      <c r="F112" s="108" t="str">
        <f>IF(ISBLANK($D112),"",VLOOKUP($D112,'list for drop down box'!$A:$C,3,FALSE))</f>
        <v/>
      </c>
      <c r="G112" s="109" t="str">
        <f>IF(ISBLANK($D112),"",VLOOKUP($D112,'list for drop down box'!$A$3:$E$4471,4,FALSE))</f>
        <v/>
      </c>
      <c r="H112" s="110" t="str">
        <f>IF(ISBLANK($D112),"",VLOOKUP($D112,'list for drop down box'!$A$3:$E$4471,5,FALSE))</f>
        <v/>
      </c>
      <c r="I112" s="77"/>
      <c r="J112" s="71"/>
      <c r="K112" s="74"/>
      <c r="L112" s="72"/>
      <c r="M112" s="72"/>
      <c r="N112" s="73"/>
      <c r="O112" s="74"/>
      <c r="P112" s="74"/>
      <c r="Q112" s="74"/>
      <c r="R112" s="78"/>
      <c r="S112" s="78"/>
      <c r="T112" s="76"/>
      <c r="U112" s="106" t="str">
        <f t="shared" si="19"/>
        <v/>
      </c>
      <c r="V112" s="32">
        <f t="shared" si="20"/>
        <v>0</v>
      </c>
      <c r="W112" s="32">
        <f>IF(OR(ISBLANK(O112),ISBLANK(P112)),0,IF(COUNTIF('list for drop down box'!$R$4:$R$88,O112&amp;P112)=1,0,1))</f>
        <v>0</v>
      </c>
      <c r="X112" s="32">
        <f t="shared" si="17"/>
        <v>0</v>
      </c>
      <c r="Y112">
        <f>IF(AND(SUM(R$9:R274)&gt;0,SUM(R$9:R274)&lt;15),1,0)</f>
        <v>0</v>
      </c>
    </row>
    <row r="113" spans="1:25" s="14" customFormat="1" x14ac:dyDescent="0.25">
      <c r="A113" s="13" t="str">
        <f t="shared" si="18"/>
        <v>0-105</v>
      </c>
      <c r="B113" s="11">
        <f t="shared" si="14"/>
        <v>105</v>
      </c>
      <c r="C113" s="56">
        <f t="shared" si="0"/>
        <v>0</v>
      </c>
      <c r="D113" s="69"/>
      <c r="E113" s="107" t="str">
        <f>IF(ISBLANK(D113),"",VLOOKUP($D113,'list for drop down box'!$A:$B,2,FALSE))</f>
        <v/>
      </c>
      <c r="F113" s="108" t="str">
        <f>IF(ISBLANK($D113),"",VLOOKUP($D113,'list for drop down box'!$A:$C,3,FALSE))</f>
        <v/>
      </c>
      <c r="G113" s="109" t="str">
        <f>IF(ISBLANK($D113),"",VLOOKUP($D113,'list for drop down box'!$A$3:$E$4471,4,FALSE))</f>
        <v/>
      </c>
      <c r="H113" s="110" t="str">
        <f>IF(ISBLANK($D113),"",VLOOKUP($D113,'list for drop down box'!$A$3:$E$4471,5,FALSE))</f>
        <v/>
      </c>
      <c r="I113" s="77"/>
      <c r="J113" s="71"/>
      <c r="K113" s="74"/>
      <c r="L113" s="72"/>
      <c r="M113" s="72"/>
      <c r="N113" s="73"/>
      <c r="O113" s="74"/>
      <c r="P113" s="74"/>
      <c r="Q113" s="74"/>
      <c r="R113" s="78"/>
      <c r="S113" s="78"/>
      <c r="T113" s="76"/>
      <c r="U113" s="106" t="str">
        <f t="shared" si="19"/>
        <v/>
      </c>
      <c r="V113" s="32">
        <f t="shared" si="20"/>
        <v>0</v>
      </c>
      <c r="W113" s="32">
        <f>IF(OR(ISBLANK(O113),ISBLANK(P113)),0,IF(COUNTIF('list for drop down box'!$R$4:$R$88,O113&amp;P113)=1,0,1))</f>
        <v>0</v>
      </c>
      <c r="X113" s="32">
        <f t="shared" si="17"/>
        <v>0</v>
      </c>
      <c r="Y113">
        <f>IF(AND(SUM(R$9:R275)&gt;0,SUM(R$9:R275)&lt;15),1,0)</f>
        <v>0</v>
      </c>
    </row>
    <row r="114" spans="1:25" s="14" customFormat="1" x14ac:dyDescent="0.25">
      <c r="A114" s="13" t="str">
        <f t="shared" si="18"/>
        <v>0-106</v>
      </c>
      <c r="B114" s="11">
        <f t="shared" si="14"/>
        <v>106</v>
      </c>
      <c r="C114" s="56">
        <f t="shared" si="0"/>
        <v>0</v>
      </c>
      <c r="D114" s="69"/>
      <c r="E114" s="107" t="str">
        <f>IF(ISBLANK(D114),"",VLOOKUP($D114,'list for drop down box'!$A:$B,2,FALSE))</f>
        <v/>
      </c>
      <c r="F114" s="108" t="str">
        <f>IF(ISBLANK($D114),"",VLOOKUP($D114,'list for drop down box'!$A:$C,3,FALSE))</f>
        <v/>
      </c>
      <c r="G114" s="109" t="str">
        <f>IF(ISBLANK($D114),"",VLOOKUP($D114,'list for drop down box'!$A$3:$E$4471,4,FALSE))</f>
        <v/>
      </c>
      <c r="H114" s="110" t="str">
        <f>IF(ISBLANK($D114),"",VLOOKUP($D114,'list for drop down box'!$A$3:$E$4471,5,FALSE))</f>
        <v/>
      </c>
      <c r="I114" s="77"/>
      <c r="J114" s="71"/>
      <c r="K114" s="74"/>
      <c r="L114" s="72"/>
      <c r="M114" s="72"/>
      <c r="N114" s="73"/>
      <c r="O114" s="74"/>
      <c r="P114" s="74"/>
      <c r="Q114" s="74"/>
      <c r="R114" s="78"/>
      <c r="S114" s="78"/>
      <c r="T114" s="76"/>
      <c r="U114" s="106" t="str">
        <f t="shared" si="19"/>
        <v/>
      </c>
      <c r="V114" s="32">
        <f t="shared" si="20"/>
        <v>0</v>
      </c>
      <c r="W114" s="32">
        <f>IF(OR(ISBLANK(O114),ISBLANK(P114)),0,IF(COUNTIF('list for drop down box'!$R$4:$R$88,O114&amp;P114)=1,0,1))</f>
        <v>0</v>
      </c>
      <c r="X114" s="32">
        <f t="shared" si="17"/>
        <v>0</v>
      </c>
      <c r="Y114">
        <f>IF(AND(SUM(R$9:R276)&gt;0,SUM(R$9:R276)&lt;15),1,0)</f>
        <v>0</v>
      </c>
    </row>
    <row r="115" spans="1:25" s="14" customFormat="1" x14ac:dyDescent="0.25">
      <c r="A115" s="13" t="str">
        <f t="shared" si="18"/>
        <v>0-107</v>
      </c>
      <c r="B115" s="11">
        <f t="shared" si="14"/>
        <v>107</v>
      </c>
      <c r="C115" s="56">
        <f t="shared" si="0"/>
        <v>0</v>
      </c>
      <c r="D115" s="69"/>
      <c r="E115" s="107" t="str">
        <f>IF(ISBLANK(D115),"",VLOOKUP($D115,'list for drop down box'!$A:$B,2,FALSE))</f>
        <v/>
      </c>
      <c r="F115" s="108" t="str">
        <f>IF(ISBLANK($D115),"",VLOOKUP($D115,'list for drop down box'!$A:$C,3,FALSE))</f>
        <v/>
      </c>
      <c r="G115" s="109" t="str">
        <f>IF(ISBLANK($D115),"",VLOOKUP($D115,'list for drop down box'!$A$3:$E$4471,4,FALSE))</f>
        <v/>
      </c>
      <c r="H115" s="110" t="str">
        <f>IF(ISBLANK($D115),"",VLOOKUP($D115,'list for drop down box'!$A$3:$E$4471,5,FALSE))</f>
        <v/>
      </c>
      <c r="I115" s="77"/>
      <c r="J115" s="71"/>
      <c r="K115" s="74"/>
      <c r="L115" s="72"/>
      <c r="M115" s="72"/>
      <c r="N115" s="73"/>
      <c r="O115" s="74"/>
      <c r="P115" s="74"/>
      <c r="Q115" s="74"/>
      <c r="R115" s="78"/>
      <c r="S115" s="78"/>
      <c r="T115" s="76"/>
      <c r="U115" s="106" t="str">
        <f t="shared" si="19"/>
        <v/>
      </c>
      <c r="V115" s="32">
        <f t="shared" si="20"/>
        <v>0</v>
      </c>
      <c r="W115" s="32">
        <f>IF(OR(ISBLANK(O115),ISBLANK(P115)),0,IF(COUNTIF('list for drop down box'!$R$4:$R$88,O115&amp;P115)=1,0,1))</f>
        <v>0</v>
      </c>
      <c r="X115" s="32">
        <f t="shared" si="17"/>
        <v>0</v>
      </c>
      <c r="Y115">
        <f>IF(AND(SUM(R$9:R277)&gt;0,SUM(R$9:R277)&lt;15),1,0)</f>
        <v>0</v>
      </c>
    </row>
    <row r="116" spans="1:25" s="14" customFormat="1" x14ac:dyDescent="0.25">
      <c r="A116" s="13" t="str">
        <f t="shared" si="18"/>
        <v>0-108</v>
      </c>
      <c r="B116" s="11">
        <f t="shared" si="14"/>
        <v>108</v>
      </c>
      <c r="C116" s="56">
        <f t="shared" si="0"/>
        <v>0</v>
      </c>
      <c r="D116" s="69"/>
      <c r="E116" s="107" t="str">
        <f>IF(ISBLANK(D116),"",VLOOKUP($D116,'list for drop down box'!$A:$B,2,FALSE))</f>
        <v/>
      </c>
      <c r="F116" s="108" t="str">
        <f>IF(ISBLANK($D116),"",VLOOKUP($D116,'list for drop down box'!$A:$C,3,FALSE))</f>
        <v/>
      </c>
      <c r="G116" s="109" t="str">
        <f>IF(ISBLANK($D116),"",VLOOKUP($D116,'list for drop down box'!$A$3:$E$4471,4,FALSE))</f>
        <v/>
      </c>
      <c r="H116" s="110" t="str">
        <f>IF(ISBLANK($D116),"",VLOOKUP($D116,'list for drop down box'!$A$3:$E$4471,5,FALSE))</f>
        <v/>
      </c>
      <c r="I116" s="77"/>
      <c r="J116" s="71"/>
      <c r="K116" s="74"/>
      <c r="L116" s="72"/>
      <c r="M116" s="72"/>
      <c r="N116" s="73"/>
      <c r="O116" s="74"/>
      <c r="P116" s="74"/>
      <c r="Q116" s="74"/>
      <c r="R116" s="78"/>
      <c r="S116" s="78"/>
      <c r="T116" s="76"/>
      <c r="U116" s="106" t="str">
        <f t="shared" si="19"/>
        <v/>
      </c>
      <c r="V116" s="32">
        <f t="shared" si="20"/>
        <v>0</v>
      </c>
      <c r="W116" s="32">
        <f>IF(OR(ISBLANK(O116),ISBLANK(P116)),0,IF(COUNTIF('list for drop down box'!$R$4:$R$88,O116&amp;P116)=1,0,1))</f>
        <v>0</v>
      </c>
      <c r="X116" s="32">
        <f t="shared" si="17"/>
        <v>0</v>
      </c>
      <c r="Y116">
        <f>IF(AND(SUM(R$9:R278)&gt;0,SUM(R$9:R278)&lt;15),1,0)</f>
        <v>0</v>
      </c>
    </row>
    <row r="117" spans="1:25" s="14" customFormat="1" x14ac:dyDescent="0.25">
      <c r="A117" s="13" t="str">
        <f t="shared" si="18"/>
        <v>0-109</v>
      </c>
      <c r="B117" s="11">
        <f t="shared" si="14"/>
        <v>109</v>
      </c>
      <c r="C117" s="56">
        <f t="shared" si="0"/>
        <v>0</v>
      </c>
      <c r="D117" s="69"/>
      <c r="E117" s="107" t="str">
        <f>IF(ISBLANK(D117),"",VLOOKUP($D117,'list for drop down box'!$A:$B,2,FALSE))</f>
        <v/>
      </c>
      <c r="F117" s="108" t="str">
        <f>IF(ISBLANK($D117),"",VLOOKUP($D117,'list for drop down box'!$A:$C,3,FALSE))</f>
        <v/>
      </c>
      <c r="G117" s="109" t="str">
        <f>IF(ISBLANK($D117),"",VLOOKUP($D117,'list for drop down box'!$A$3:$E$4471,4,FALSE))</f>
        <v/>
      </c>
      <c r="H117" s="110" t="str">
        <f>IF(ISBLANK($D117),"",VLOOKUP($D117,'list for drop down box'!$A$3:$E$4471,5,FALSE))</f>
        <v/>
      </c>
      <c r="I117" s="77"/>
      <c r="J117" s="71"/>
      <c r="K117" s="74"/>
      <c r="L117" s="72"/>
      <c r="M117" s="72"/>
      <c r="N117" s="73"/>
      <c r="O117" s="74"/>
      <c r="P117" s="74"/>
      <c r="Q117" s="74"/>
      <c r="R117" s="78"/>
      <c r="S117" s="78"/>
      <c r="T117" s="76"/>
      <c r="U117" s="106" t="str">
        <f t="shared" si="19"/>
        <v/>
      </c>
      <c r="V117" s="32">
        <f t="shared" si="20"/>
        <v>0</v>
      </c>
      <c r="W117" s="32">
        <f>IF(OR(ISBLANK(O117),ISBLANK(P117)),0,IF(COUNTIF('list for drop down box'!$R$4:$R$88,O117&amp;P117)=1,0,1))</f>
        <v>0</v>
      </c>
      <c r="X117" s="32">
        <f t="shared" si="17"/>
        <v>0</v>
      </c>
      <c r="Y117">
        <f>IF(AND(SUM(R$9:R279)&gt;0,SUM(R$9:R279)&lt;15),1,0)</f>
        <v>0</v>
      </c>
    </row>
    <row r="118" spans="1:25" s="14" customFormat="1" x14ac:dyDescent="0.25">
      <c r="A118" s="13" t="str">
        <f t="shared" si="18"/>
        <v>0-110</v>
      </c>
      <c r="B118" s="11">
        <f t="shared" si="14"/>
        <v>110</v>
      </c>
      <c r="C118" s="56">
        <f t="shared" si="0"/>
        <v>0</v>
      </c>
      <c r="D118" s="69"/>
      <c r="E118" s="107" t="str">
        <f>IF(ISBLANK(D118),"",VLOOKUP($D118,'list for drop down box'!$A:$B,2,FALSE))</f>
        <v/>
      </c>
      <c r="F118" s="108" t="str">
        <f>IF(ISBLANK($D118),"",VLOOKUP($D118,'list for drop down box'!$A:$C,3,FALSE))</f>
        <v/>
      </c>
      <c r="G118" s="109" t="str">
        <f>IF(ISBLANK($D118),"",VLOOKUP($D118,'list for drop down box'!$A$3:$E$4471,4,FALSE))</f>
        <v/>
      </c>
      <c r="H118" s="110" t="str">
        <f>IF(ISBLANK($D118),"",VLOOKUP($D118,'list for drop down box'!$A$3:$E$4471,5,FALSE))</f>
        <v/>
      </c>
      <c r="I118" s="77"/>
      <c r="J118" s="71"/>
      <c r="K118" s="74"/>
      <c r="L118" s="72"/>
      <c r="M118" s="72"/>
      <c r="N118" s="73"/>
      <c r="O118" s="74"/>
      <c r="P118" s="74"/>
      <c r="Q118" s="74"/>
      <c r="R118" s="78"/>
      <c r="S118" s="78"/>
      <c r="T118" s="76"/>
      <c r="U118" s="106" t="str">
        <f t="shared" si="19"/>
        <v/>
      </c>
      <c r="V118" s="32">
        <f t="shared" si="20"/>
        <v>0</v>
      </c>
      <c r="W118" s="32">
        <f>IF(OR(ISBLANK(O118),ISBLANK(P118)),0,IF(COUNTIF('list for drop down box'!$R$4:$R$88,O118&amp;P118)=1,0,1))</f>
        <v>0</v>
      </c>
      <c r="X118" s="32">
        <f t="shared" si="17"/>
        <v>0</v>
      </c>
      <c r="Y118">
        <f>IF(AND(SUM(R$9:R280)&gt;0,SUM(R$9:R280)&lt;15),1,0)</f>
        <v>0</v>
      </c>
    </row>
    <row r="119" spans="1:25" s="14" customFormat="1" x14ac:dyDescent="0.25">
      <c r="A119" s="13" t="str">
        <f t="shared" si="18"/>
        <v>0-111</v>
      </c>
      <c r="B119" s="11">
        <f t="shared" si="14"/>
        <v>111</v>
      </c>
      <c r="C119" s="56">
        <f t="shared" si="0"/>
        <v>0</v>
      </c>
      <c r="D119" s="69"/>
      <c r="E119" s="107" t="str">
        <f>IF(ISBLANK(D119),"",VLOOKUP($D119,'list for drop down box'!$A:$B,2,FALSE))</f>
        <v/>
      </c>
      <c r="F119" s="108" t="str">
        <f>IF(ISBLANK($D119),"",VLOOKUP($D119,'list for drop down box'!$A:$C,3,FALSE))</f>
        <v/>
      </c>
      <c r="G119" s="109" t="str">
        <f>IF(ISBLANK($D119),"",VLOOKUP($D119,'list for drop down box'!$A$3:$E$4471,4,FALSE))</f>
        <v/>
      </c>
      <c r="H119" s="110" t="str">
        <f>IF(ISBLANK($D119),"",VLOOKUP($D119,'list for drop down box'!$A$3:$E$4471,5,FALSE))</f>
        <v/>
      </c>
      <c r="I119" s="77"/>
      <c r="J119" s="71"/>
      <c r="K119" s="74"/>
      <c r="L119" s="72"/>
      <c r="M119" s="72"/>
      <c r="N119" s="73"/>
      <c r="O119" s="74"/>
      <c r="P119" s="74"/>
      <c r="Q119" s="74"/>
      <c r="R119" s="78"/>
      <c r="S119" s="78"/>
      <c r="T119" s="76"/>
      <c r="U119" s="106" t="str">
        <f t="shared" si="19"/>
        <v/>
      </c>
      <c r="V119" s="32">
        <f t="shared" si="20"/>
        <v>0</v>
      </c>
      <c r="W119" s="32">
        <f>IF(OR(ISBLANK(O119),ISBLANK(P119)),0,IF(COUNTIF('list for drop down box'!$R$4:$R$88,O119&amp;P119)=1,0,1))</f>
        <v>0</v>
      </c>
      <c r="X119" s="32">
        <f t="shared" si="17"/>
        <v>0</v>
      </c>
      <c r="Y119">
        <f>IF(AND(SUM(R$9:R281)&gt;0,SUM(R$9:R281)&lt;15),1,0)</f>
        <v>0</v>
      </c>
    </row>
    <row r="120" spans="1:25" s="14" customFormat="1" x14ac:dyDescent="0.25">
      <c r="A120" s="13" t="str">
        <f t="shared" si="18"/>
        <v>0-112</v>
      </c>
      <c r="B120" s="11">
        <f t="shared" si="14"/>
        <v>112</v>
      </c>
      <c r="C120" s="56">
        <f t="shared" si="0"/>
        <v>0</v>
      </c>
      <c r="D120" s="69"/>
      <c r="E120" s="107" t="str">
        <f>IF(ISBLANK(D120),"",VLOOKUP($D120,'list for drop down box'!$A:$B,2,FALSE))</f>
        <v/>
      </c>
      <c r="F120" s="108" t="str">
        <f>IF(ISBLANK($D120),"",VLOOKUP($D120,'list for drop down box'!$A:$C,3,FALSE))</f>
        <v/>
      </c>
      <c r="G120" s="109" t="str">
        <f>IF(ISBLANK($D120),"",VLOOKUP($D120,'list for drop down box'!$A$3:$E$4471,4,FALSE))</f>
        <v/>
      </c>
      <c r="H120" s="110" t="str">
        <f>IF(ISBLANK($D120),"",VLOOKUP($D120,'list for drop down box'!$A$3:$E$4471,5,FALSE))</f>
        <v/>
      </c>
      <c r="I120" s="77"/>
      <c r="J120" s="71"/>
      <c r="K120" s="74"/>
      <c r="L120" s="72"/>
      <c r="M120" s="72"/>
      <c r="N120" s="73"/>
      <c r="O120" s="74"/>
      <c r="P120" s="74"/>
      <c r="Q120" s="74"/>
      <c r="R120" s="78"/>
      <c r="S120" s="78"/>
      <c r="T120" s="76"/>
      <c r="U120" s="106" t="str">
        <f t="shared" si="19"/>
        <v/>
      </c>
      <c r="V120" s="32">
        <f t="shared" si="20"/>
        <v>0</v>
      </c>
      <c r="W120" s="32">
        <f>IF(OR(ISBLANK(O120),ISBLANK(P120)),0,IF(COUNTIF('list for drop down box'!$R$4:$R$88,O120&amp;P120)=1,0,1))</f>
        <v>0</v>
      </c>
      <c r="X120" s="32">
        <f t="shared" si="17"/>
        <v>0</v>
      </c>
      <c r="Y120">
        <f>IF(AND(SUM(R$9:R282)&gt;0,SUM(R$9:R282)&lt;15),1,0)</f>
        <v>0</v>
      </c>
    </row>
    <row r="121" spans="1:25" s="14" customFormat="1" x14ac:dyDescent="0.25">
      <c r="A121" s="13" t="str">
        <f t="shared" si="18"/>
        <v>0-113</v>
      </c>
      <c r="B121" s="11">
        <f t="shared" si="14"/>
        <v>113</v>
      </c>
      <c r="C121" s="56">
        <f t="shared" si="0"/>
        <v>0</v>
      </c>
      <c r="D121" s="69"/>
      <c r="E121" s="107" t="str">
        <f>IF(ISBLANK(D121),"",VLOOKUP($D121,'list for drop down box'!$A:$B,2,FALSE))</f>
        <v/>
      </c>
      <c r="F121" s="108" t="str">
        <f>IF(ISBLANK($D121),"",VLOOKUP($D121,'list for drop down box'!$A:$C,3,FALSE))</f>
        <v/>
      </c>
      <c r="G121" s="109" t="str">
        <f>IF(ISBLANK($D121),"",VLOOKUP($D121,'list for drop down box'!$A$3:$E$4471,4,FALSE))</f>
        <v/>
      </c>
      <c r="H121" s="110" t="str">
        <f>IF(ISBLANK($D121),"",VLOOKUP($D121,'list for drop down box'!$A$3:$E$4471,5,FALSE))</f>
        <v/>
      </c>
      <c r="I121" s="77"/>
      <c r="J121" s="71"/>
      <c r="K121" s="74"/>
      <c r="L121" s="72"/>
      <c r="M121" s="72"/>
      <c r="N121" s="73"/>
      <c r="O121" s="74"/>
      <c r="P121" s="74"/>
      <c r="Q121" s="74"/>
      <c r="R121" s="78"/>
      <c r="S121" s="78"/>
      <c r="T121" s="76"/>
      <c r="U121" s="106" t="str">
        <f t="shared" si="19"/>
        <v/>
      </c>
      <c r="V121" s="32">
        <f t="shared" si="20"/>
        <v>0</v>
      </c>
      <c r="W121" s="32">
        <f>IF(OR(ISBLANK(O121),ISBLANK(P121)),0,IF(COUNTIF('list for drop down box'!$R$4:$R$88,O121&amp;P121)=1,0,1))</f>
        <v>0</v>
      </c>
      <c r="X121" s="32">
        <f t="shared" si="17"/>
        <v>0</v>
      </c>
      <c r="Y121">
        <f>IF(AND(SUM(R$9:R283)&gt;0,SUM(R$9:R283)&lt;15),1,0)</f>
        <v>0</v>
      </c>
    </row>
    <row r="122" spans="1:25" s="14" customFormat="1" x14ac:dyDescent="0.25">
      <c r="A122" s="13" t="str">
        <f t="shared" si="18"/>
        <v>0-114</v>
      </c>
      <c r="B122" s="11">
        <f t="shared" si="14"/>
        <v>114</v>
      </c>
      <c r="C122" s="56">
        <f t="shared" si="0"/>
        <v>0</v>
      </c>
      <c r="D122" s="69"/>
      <c r="E122" s="107" t="str">
        <f>IF(ISBLANK(D122),"",VLOOKUP($D122,'list for drop down box'!$A:$B,2,FALSE))</f>
        <v/>
      </c>
      <c r="F122" s="108" t="str">
        <f>IF(ISBLANK($D122),"",VLOOKUP($D122,'list for drop down box'!$A:$C,3,FALSE))</f>
        <v/>
      </c>
      <c r="G122" s="109" t="str">
        <f>IF(ISBLANK($D122),"",VLOOKUP($D122,'list for drop down box'!$A$3:$E$4471,4,FALSE))</f>
        <v/>
      </c>
      <c r="H122" s="110" t="str">
        <f>IF(ISBLANK($D122),"",VLOOKUP($D122,'list for drop down box'!$A$3:$E$4471,5,FALSE))</f>
        <v/>
      </c>
      <c r="I122" s="77"/>
      <c r="J122" s="71"/>
      <c r="K122" s="74"/>
      <c r="L122" s="72"/>
      <c r="M122" s="72"/>
      <c r="N122" s="73"/>
      <c r="O122" s="74"/>
      <c r="P122" s="74"/>
      <c r="Q122" s="74"/>
      <c r="R122" s="78"/>
      <c r="S122" s="78"/>
      <c r="T122" s="76"/>
      <c r="U122" s="106" t="str">
        <f t="shared" si="19"/>
        <v/>
      </c>
      <c r="V122" s="32">
        <f t="shared" si="20"/>
        <v>0</v>
      </c>
      <c r="W122" s="32">
        <f>IF(OR(ISBLANK(O122),ISBLANK(P122)),0,IF(COUNTIF('list for drop down box'!$R$4:$R$88,O122&amp;P122)=1,0,1))</f>
        <v>0</v>
      </c>
      <c r="X122" s="32">
        <f t="shared" si="17"/>
        <v>0</v>
      </c>
      <c r="Y122">
        <f>IF(AND(SUM(R$9:R284)&gt;0,SUM(R$9:R284)&lt;15),1,0)</f>
        <v>0</v>
      </c>
    </row>
    <row r="123" spans="1:25" s="14" customFormat="1" x14ac:dyDescent="0.25">
      <c r="A123" s="13" t="str">
        <f t="shared" si="18"/>
        <v>0-115</v>
      </c>
      <c r="B123" s="11">
        <f t="shared" si="14"/>
        <v>115</v>
      </c>
      <c r="C123" s="56">
        <f t="shared" si="0"/>
        <v>0</v>
      </c>
      <c r="D123" s="69"/>
      <c r="E123" s="107" t="str">
        <f>IF(ISBLANK(D123),"",VLOOKUP($D123,'list for drop down box'!$A:$B,2,FALSE))</f>
        <v/>
      </c>
      <c r="F123" s="108" t="str">
        <f>IF(ISBLANK($D123),"",VLOOKUP($D123,'list for drop down box'!$A:$C,3,FALSE))</f>
        <v/>
      </c>
      <c r="G123" s="109" t="str">
        <f>IF(ISBLANK($D123),"",VLOOKUP($D123,'list for drop down box'!$A$3:$E$4471,4,FALSE))</f>
        <v/>
      </c>
      <c r="H123" s="110" t="str">
        <f>IF(ISBLANK($D123),"",VLOOKUP($D123,'list for drop down box'!$A$3:$E$4471,5,FALSE))</f>
        <v/>
      </c>
      <c r="I123" s="77"/>
      <c r="J123" s="71"/>
      <c r="K123" s="74"/>
      <c r="L123" s="72"/>
      <c r="M123" s="72"/>
      <c r="N123" s="73"/>
      <c r="O123" s="74"/>
      <c r="P123" s="74"/>
      <c r="Q123" s="74"/>
      <c r="R123" s="78"/>
      <c r="S123" s="78"/>
      <c r="T123" s="76"/>
      <c r="U123" s="106" t="str">
        <f t="shared" si="19"/>
        <v/>
      </c>
      <c r="V123" s="32">
        <f t="shared" si="20"/>
        <v>0</v>
      </c>
      <c r="W123" s="32">
        <f>IF(OR(ISBLANK(O123),ISBLANK(P123)),0,IF(COUNTIF('list for drop down box'!$R$4:$R$88,O123&amp;P123)=1,0,1))</f>
        <v>0</v>
      </c>
      <c r="X123" s="32">
        <f t="shared" si="17"/>
        <v>0</v>
      </c>
      <c r="Y123">
        <f>IF(AND(SUM(R$9:R285)&gt;0,SUM(R$9:R285)&lt;15),1,0)</f>
        <v>0</v>
      </c>
    </row>
    <row r="124" spans="1:25" s="14" customFormat="1" x14ac:dyDescent="0.25">
      <c r="A124" s="13" t="str">
        <f t="shared" si="18"/>
        <v>0-116</v>
      </c>
      <c r="B124" s="11">
        <f t="shared" si="14"/>
        <v>116</v>
      </c>
      <c r="C124" s="56">
        <f t="shared" si="0"/>
        <v>0</v>
      </c>
      <c r="D124" s="69"/>
      <c r="E124" s="107" t="str">
        <f>IF(ISBLANK(D124),"",VLOOKUP($D124,'list for drop down box'!$A:$B,2,FALSE))</f>
        <v/>
      </c>
      <c r="F124" s="108" t="str">
        <f>IF(ISBLANK($D124),"",VLOOKUP($D124,'list for drop down box'!$A:$C,3,FALSE))</f>
        <v/>
      </c>
      <c r="G124" s="109" t="str">
        <f>IF(ISBLANK($D124),"",VLOOKUP($D124,'list for drop down box'!$A$3:$E$4471,4,FALSE))</f>
        <v/>
      </c>
      <c r="H124" s="110" t="str">
        <f>IF(ISBLANK($D124),"",VLOOKUP($D124,'list for drop down box'!$A$3:$E$4471,5,FALSE))</f>
        <v/>
      </c>
      <c r="I124" s="77"/>
      <c r="J124" s="71"/>
      <c r="K124" s="74"/>
      <c r="L124" s="72"/>
      <c r="M124" s="72"/>
      <c r="N124" s="73"/>
      <c r="O124" s="74"/>
      <c r="P124" s="74"/>
      <c r="Q124" s="74"/>
      <c r="R124" s="78"/>
      <c r="S124" s="78"/>
      <c r="T124" s="76"/>
      <c r="U124" s="106" t="str">
        <f t="shared" si="19"/>
        <v/>
      </c>
      <c r="V124" s="32">
        <f t="shared" si="20"/>
        <v>0</v>
      </c>
      <c r="W124" s="32">
        <f>IF(OR(ISBLANK(O124),ISBLANK(P124)),0,IF(COUNTIF('list for drop down box'!$R$4:$R$88,O124&amp;P124)=1,0,1))</f>
        <v>0</v>
      </c>
      <c r="X124" s="32">
        <f t="shared" si="17"/>
        <v>0</v>
      </c>
      <c r="Y124">
        <f>IF(AND(SUM(R$9:R286)&gt;0,SUM(R$9:R286)&lt;15),1,0)</f>
        <v>0</v>
      </c>
    </row>
    <row r="125" spans="1:25" s="14" customFormat="1" x14ac:dyDescent="0.25">
      <c r="A125" s="13" t="str">
        <f t="shared" si="18"/>
        <v>0-117</v>
      </c>
      <c r="B125" s="11">
        <f t="shared" si="14"/>
        <v>117</v>
      </c>
      <c r="C125" s="56">
        <f t="shared" si="0"/>
        <v>0</v>
      </c>
      <c r="D125" s="69"/>
      <c r="E125" s="107" t="str">
        <f>IF(ISBLANK(D125),"",VLOOKUP($D125,'list for drop down box'!$A:$B,2,FALSE))</f>
        <v/>
      </c>
      <c r="F125" s="108" t="str">
        <f>IF(ISBLANK($D125),"",VLOOKUP($D125,'list for drop down box'!$A:$C,3,FALSE))</f>
        <v/>
      </c>
      <c r="G125" s="109" t="str">
        <f>IF(ISBLANK($D125),"",VLOOKUP($D125,'list for drop down box'!$A$3:$E$4471,4,FALSE))</f>
        <v/>
      </c>
      <c r="H125" s="110" t="str">
        <f>IF(ISBLANK($D125),"",VLOOKUP($D125,'list for drop down box'!$A$3:$E$4471,5,FALSE))</f>
        <v/>
      </c>
      <c r="I125" s="77"/>
      <c r="J125" s="71"/>
      <c r="K125" s="74"/>
      <c r="L125" s="72"/>
      <c r="M125" s="72"/>
      <c r="N125" s="73"/>
      <c r="O125" s="74"/>
      <c r="P125" s="74"/>
      <c r="Q125" s="74"/>
      <c r="R125" s="78"/>
      <c r="S125" s="78"/>
      <c r="T125" s="76"/>
      <c r="U125" s="106" t="str">
        <f t="shared" si="19"/>
        <v/>
      </c>
      <c r="V125" s="32">
        <f t="shared" si="20"/>
        <v>0</v>
      </c>
      <c r="W125" s="32">
        <f>IF(OR(ISBLANK(O125),ISBLANK(P125)),0,IF(COUNTIF('list for drop down box'!$R$4:$R$88,O125&amp;P125)=1,0,1))</f>
        <v>0</v>
      </c>
      <c r="X125" s="32">
        <f t="shared" si="17"/>
        <v>0</v>
      </c>
      <c r="Y125">
        <f>IF(AND(SUM(R$9:R287)&gt;0,SUM(R$9:R287)&lt;15),1,0)</f>
        <v>0</v>
      </c>
    </row>
    <row r="126" spans="1:25" s="14" customFormat="1" x14ac:dyDescent="0.25">
      <c r="A126" s="13" t="str">
        <f t="shared" si="18"/>
        <v>0-118</v>
      </c>
      <c r="B126" s="11">
        <f t="shared" si="14"/>
        <v>118</v>
      </c>
      <c r="C126" s="56">
        <f t="shared" si="0"/>
        <v>0</v>
      </c>
      <c r="D126" s="69"/>
      <c r="E126" s="107" t="str">
        <f>IF(ISBLANK(D126),"",VLOOKUP($D126,'list for drop down box'!$A:$B,2,FALSE))</f>
        <v/>
      </c>
      <c r="F126" s="108" t="str">
        <f>IF(ISBLANK($D126),"",VLOOKUP($D126,'list for drop down box'!$A:$C,3,FALSE))</f>
        <v/>
      </c>
      <c r="G126" s="109" t="str">
        <f>IF(ISBLANK($D126),"",VLOOKUP($D126,'list for drop down box'!$A$3:$E$4471,4,FALSE))</f>
        <v/>
      </c>
      <c r="H126" s="110" t="str">
        <f>IF(ISBLANK($D126),"",VLOOKUP($D126,'list for drop down box'!$A$3:$E$4471,5,FALSE))</f>
        <v/>
      </c>
      <c r="I126" s="77"/>
      <c r="J126" s="71"/>
      <c r="K126" s="74"/>
      <c r="L126" s="72"/>
      <c r="M126" s="72"/>
      <c r="N126" s="73"/>
      <c r="O126" s="74"/>
      <c r="P126" s="74"/>
      <c r="Q126" s="74"/>
      <c r="R126" s="78"/>
      <c r="S126" s="78"/>
      <c r="T126" s="76"/>
      <c r="U126" s="106" t="str">
        <f t="shared" si="19"/>
        <v/>
      </c>
      <c r="V126" s="32">
        <f t="shared" si="20"/>
        <v>0</v>
      </c>
      <c r="W126" s="32">
        <f>IF(OR(ISBLANK(O126),ISBLANK(P126)),0,IF(COUNTIF('list for drop down box'!$R$4:$R$88,O126&amp;P126)=1,0,1))</f>
        <v>0</v>
      </c>
      <c r="X126" s="32">
        <f t="shared" si="17"/>
        <v>0</v>
      </c>
      <c r="Y126">
        <f>IF(AND(SUM(R$9:R288)&gt;0,SUM(R$9:R288)&lt;15),1,0)</f>
        <v>0</v>
      </c>
    </row>
    <row r="127" spans="1:25" s="14" customFormat="1" x14ac:dyDescent="0.25">
      <c r="A127" s="13" t="str">
        <f t="shared" si="18"/>
        <v>0-119</v>
      </c>
      <c r="B127" s="11">
        <f t="shared" si="14"/>
        <v>119</v>
      </c>
      <c r="C127" s="56">
        <f t="shared" si="0"/>
        <v>0</v>
      </c>
      <c r="D127" s="69"/>
      <c r="E127" s="107" t="str">
        <f>IF(ISBLANK(D127),"",VLOOKUP($D127,'list for drop down box'!$A:$B,2,FALSE))</f>
        <v/>
      </c>
      <c r="F127" s="108" t="str">
        <f>IF(ISBLANK($D127),"",VLOOKUP($D127,'list for drop down box'!$A:$C,3,FALSE))</f>
        <v/>
      </c>
      <c r="G127" s="109" t="str">
        <f>IF(ISBLANK($D127),"",VLOOKUP($D127,'list for drop down box'!$A$3:$E$4471,4,FALSE))</f>
        <v/>
      </c>
      <c r="H127" s="110" t="str">
        <f>IF(ISBLANK($D127),"",VLOOKUP($D127,'list for drop down box'!$A$3:$E$4471,5,FALSE))</f>
        <v/>
      </c>
      <c r="I127" s="77"/>
      <c r="J127" s="71"/>
      <c r="K127" s="74"/>
      <c r="L127" s="72"/>
      <c r="M127" s="72"/>
      <c r="N127" s="73"/>
      <c r="O127" s="74"/>
      <c r="P127" s="74"/>
      <c r="Q127" s="74"/>
      <c r="R127" s="78"/>
      <c r="S127" s="78"/>
      <c r="T127" s="76"/>
      <c r="U127" s="106" t="str">
        <f t="shared" si="19"/>
        <v/>
      </c>
      <c r="V127" s="32">
        <f t="shared" si="20"/>
        <v>0</v>
      </c>
      <c r="W127" s="32">
        <f>IF(OR(ISBLANK(O127),ISBLANK(P127)),0,IF(COUNTIF('list for drop down box'!$R$4:$R$88,O127&amp;P127)=1,0,1))</f>
        <v>0</v>
      </c>
      <c r="X127" s="32">
        <f t="shared" si="17"/>
        <v>0</v>
      </c>
      <c r="Y127">
        <f>IF(AND(SUM(R$9:R289)&gt;0,SUM(R$9:R289)&lt;15),1,0)</f>
        <v>0</v>
      </c>
    </row>
    <row r="128" spans="1:25" s="14" customFormat="1" x14ac:dyDescent="0.25">
      <c r="A128" s="13" t="str">
        <f t="shared" si="18"/>
        <v>0-120</v>
      </c>
      <c r="B128" s="11">
        <f t="shared" si="14"/>
        <v>120</v>
      </c>
      <c r="C128" s="56">
        <f t="shared" si="0"/>
        <v>0</v>
      </c>
      <c r="D128" s="69"/>
      <c r="E128" s="107" t="str">
        <f>IF(ISBLANK(D128),"",VLOOKUP($D128,'list for drop down box'!$A:$B,2,FALSE))</f>
        <v/>
      </c>
      <c r="F128" s="108" t="str">
        <f>IF(ISBLANK($D128),"",VLOOKUP($D128,'list for drop down box'!$A:$C,3,FALSE))</f>
        <v/>
      </c>
      <c r="G128" s="109" t="str">
        <f>IF(ISBLANK($D128),"",VLOOKUP($D128,'list for drop down box'!$A$3:$E$4471,4,FALSE))</f>
        <v/>
      </c>
      <c r="H128" s="110" t="str">
        <f>IF(ISBLANK($D128),"",VLOOKUP($D128,'list for drop down box'!$A$3:$E$4471,5,FALSE))</f>
        <v/>
      </c>
      <c r="I128" s="77"/>
      <c r="J128" s="71"/>
      <c r="K128" s="74"/>
      <c r="L128" s="72"/>
      <c r="M128" s="72"/>
      <c r="N128" s="73"/>
      <c r="O128" s="74"/>
      <c r="P128" s="74"/>
      <c r="Q128" s="74"/>
      <c r="R128" s="78"/>
      <c r="S128" s="78"/>
      <c r="T128" s="76"/>
      <c r="U128" s="106" t="str">
        <f t="shared" si="19"/>
        <v/>
      </c>
      <c r="V128" s="32">
        <f t="shared" si="20"/>
        <v>0</v>
      </c>
      <c r="W128" s="32">
        <f>IF(OR(ISBLANK(O128),ISBLANK(P128)),0,IF(COUNTIF('list for drop down box'!$R$4:$R$88,O128&amp;P128)=1,0,1))</f>
        <v>0</v>
      </c>
      <c r="X128" s="32">
        <f t="shared" si="17"/>
        <v>0</v>
      </c>
      <c r="Y128">
        <f>IF(AND(SUM(R$9:R290)&gt;0,SUM(R$9:R290)&lt;15),1,0)</f>
        <v>0</v>
      </c>
    </row>
    <row r="129" spans="1:25" s="14" customFormat="1" x14ac:dyDescent="0.25">
      <c r="A129" s="13" t="str">
        <f t="shared" si="18"/>
        <v>0-121</v>
      </c>
      <c r="B129" s="11">
        <f t="shared" si="14"/>
        <v>121</v>
      </c>
      <c r="C129" s="56">
        <f t="shared" si="0"/>
        <v>0</v>
      </c>
      <c r="D129" s="69"/>
      <c r="E129" s="107" t="str">
        <f>IF(ISBLANK(D129),"",VLOOKUP($D129,'list for drop down box'!$A:$B,2,FALSE))</f>
        <v/>
      </c>
      <c r="F129" s="108" t="str">
        <f>IF(ISBLANK($D129),"",VLOOKUP($D129,'list for drop down box'!$A:$C,3,FALSE))</f>
        <v/>
      </c>
      <c r="G129" s="109" t="str">
        <f>IF(ISBLANK($D129),"",VLOOKUP($D129,'list for drop down box'!$A$3:$E$4471,4,FALSE))</f>
        <v/>
      </c>
      <c r="H129" s="110" t="str">
        <f>IF(ISBLANK($D129),"",VLOOKUP($D129,'list for drop down box'!$A$3:$E$4471,5,FALSE))</f>
        <v/>
      </c>
      <c r="I129" s="77"/>
      <c r="J129" s="71"/>
      <c r="K129" s="74"/>
      <c r="L129" s="72"/>
      <c r="M129" s="72"/>
      <c r="N129" s="73"/>
      <c r="O129" s="74"/>
      <c r="P129" s="74"/>
      <c r="Q129" s="74"/>
      <c r="R129" s="78"/>
      <c r="S129" s="78"/>
      <c r="T129" s="76"/>
      <c r="U129" s="106" t="str">
        <f t="shared" si="19"/>
        <v/>
      </c>
      <c r="V129" s="32">
        <f t="shared" si="20"/>
        <v>0</v>
      </c>
      <c r="W129" s="32">
        <f>IF(OR(ISBLANK(O129),ISBLANK(P129)),0,IF(COUNTIF('list for drop down box'!$R$4:$R$88,O129&amp;P129)=1,0,1))</f>
        <v>0</v>
      </c>
      <c r="X129" s="32">
        <f t="shared" si="17"/>
        <v>0</v>
      </c>
      <c r="Y129">
        <f>IF(AND(SUM(R$9:R291)&gt;0,SUM(R$9:R291)&lt;15),1,0)</f>
        <v>0</v>
      </c>
    </row>
    <row r="130" spans="1:25" s="14" customFormat="1" x14ac:dyDescent="0.25">
      <c r="A130" s="13" t="str">
        <f t="shared" si="18"/>
        <v>0-122</v>
      </c>
      <c r="B130" s="11">
        <f t="shared" si="14"/>
        <v>122</v>
      </c>
      <c r="C130" s="56">
        <f t="shared" si="0"/>
        <v>0</v>
      </c>
      <c r="D130" s="69"/>
      <c r="E130" s="107" t="str">
        <f>IF(ISBLANK(D130),"",VLOOKUP($D130,'list for drop down box'!$A:$B,2,FALSE))</f>
        <v/>
      </c>
      <c r="F130" s="108" t="str">
        <f>IF(ISBLANK($D130),"",VLOOKUP($D130,'list for drop down box'!$A:$C,3,FALSE))</f>
        <v/>
      </c>
      <c r="G130" s="109" t="str">
        <f>IF(ISBLANK($D130),"",VLOOKUP($D130,'list for drop down box'!$A$3:$E$4471,4,FALSE))</f>
        <v/>
      </c>
      <c r="H130" s="110" t="str">
        <f>IF(ISBLANK($D130),"",VLOOKUP($D130,'list for drop down box'!$A$3:$E$4471,5,FALSE))</f>
        <v/>
      </c>
      <c r="I130" s="77"/>
      <c r="J130" s="71"/>
      <c r="K130" s="74"/>
      <c r="L130" s="72"/>
      <c r="M130" s="72"/>
      <c r="N130" s="73"/>
      <c r="O130" s="74"/>
      <c r="P130" s="74"/>
      <c r="Q130" s="74"/>
      <c r="R130" s="78"/>
      <c r="S130" s="78"/>
      <c r="T130" s="76"/>
      <c r="U130" s="106" t="str">
        <f t="shared" si="19"/>
        <v/>
      </c>
      <c r="V130" s="32">
        <f t="shared" si="20"/>
        <v>0</v>
      </c>
      <c r="W130" s="32">
        <f>IF(OR(ISBLANK(O130),ISBLANK(P130)),0,IF(COUNTIF('list for drop down box'!$R$4:$R$88,O130&amp;P130)=1,0,1))</f>
        <v>0</v>
      </c>
      <c r="X130" s="32">
        <f t="shared" si="17"/>
        <v>0</v>
      </c>
      <c r="Y130">
        <f>IF(AND(SUM(R$9:R292)&gt;0,SUM(R$9:R292)&lt;15),1,0)</f>
        <v>0</v>
      </c>
    </row>
    <row r="131" spans="1:25" s="14" customFormat="1" x14ac:dyDescent="0.25">
      <c r="A131" s="13" t="str">
        <f t="shared" si="18"/>
        <v>0-123</v>
      </c>
      <c r="B131" s="11">
        <f t="shared" si="14"/>
        <v>123</v>
      </c>
      <c r="C131" s="56">
        <f t="shared" si="0"/>
        <v>0</v>
      </c>
      <c r="D131" s="69"/>
      <c r="E131" s="107" t="str">
        <f>IF(ISBLANK(D131),"",VLOOKUP($D131,'list for drop down box'!$A:$B,2,FALSE))</f>
        <v/>
      </c>
      <c r="F131" s="108" t="str">
        <f>IF(ISBLANK($D131),"",VLOOKUP($D131,'list for drop down box'!$A:$C,3,FALSE))</f>
        <v/>
      </c>
      <c r="G131" s="109" t="str">
        <f>IF(ISBLANK($D131),"",VLOOKUP($D131,'list for drop down box'!$A$3:$E$4471,4,FALSE))</f>
        <v/>
      </c>
      <c r="H131" s="110" t="str">
        <f>IF(ISBLANK($D131),"",VLOOKUP($D131,'list for drop down box'!$A$3:$E$4471,5,FALSE))</f>
        <v/>
      </c>
      <c r="I131" s="77"/>
      <c r="J131" s="71"/>
      <c r="K131" s="74"/>
      <c r="L131" s="72"/>
      <c r="M131" s="72"/>
      <c r="N131" s="73"/>
      <c r="O131" s="74"/>
      <c r="P131" s="74"/>
      <c r="Q131" s="74"/>
      <c r="R131" s="78"/>
      <c r="S131" s="78"/>
      <c r="T131" s="76"/>
      <c r="U131" s="106" t="str">
        <f t="shared" si="19"/>
        <v/>
      </c>
      <c r="V131" s="32">
        <f t="shared" si="20"/>
        <v>0</v>
      </c>
      <c r="W131" s="32">
        <f>IF(OR(ISBLANK(O131),ISBLANK(P131)),0,IF(COUNTIF('list for drop down box'!$R$4:$R$88,O131&amp;P131)=1,0,1))</f>
        <v>0</v>
      </c>
      <c r="X131" s="32">
        <f t="shared" si="17"/>
        <v>0</v>
      </c>
      <c r="Y131">
        <f>IF(AND(SUM(R$9:R293)&gt;0,SUM(R$9:R293)&lt;15),1,0)</f>
        <v>0</v>
      </c>
    </row>
    <row r="132" spans="1:25" s="14" customFormat="1" x14ac:dyDescent="0.25">
      <c r="A132" s="13" t="str">
        <f t="shared" si="18"/>
        <v>0-124</v>
      </c>
      <c r="B132" s="11">
        <f t="shared" si="14"/>
        <v>124</v>
      </c>
      <c r="C132" s="56">
        <f t="shared" si="0"/>
        <v>0</v>
      </c>
      <c r="D132" s="69"/>
      <c r="E132" s="107" t="str">
        <f>IF(ISBLANK(D132),"",VLOOKUP($D132,'list for drop down box'!$A:$B,2,FALSE))</f>
        <v/>
      </c>
      <c r="F132" s="108" t="str">
        <f>IF(ISBLANK($D132),"",VLOOKUP($D132,'list for drop down box'!$A:$C,3,FALSE))</f>
        <v/>
      </c>
      <c r="G132" s="109" t="str">
        <f>IF(ISBLANK($D132),"",VLOOKUP($D132,'list for drop down box'!$A$3:$E$4471,4,FALSE))</f>
        <v/>
      </c>
      <c r="H132" s="110" t="str">
        <f>IF(ISBLANK($D132),"",VLOOKUP($D132,'list for drop down box'!$A$3:$E$4471,5,FALSE))</f>
        <v/>
      </c>
      <c r="I132" s="77"/>
      <c r="J132" s="71"/>
      <c r="K132" s="74"/>
      <c r="L132" s="72"/>
      <c r="M132" s="72"/>
      <c r="N132" s="73"/>
      <c r="O132" s="74"/>
      <c r="P132" s="74"/>
      <c r="Q132" s="74"/>
      <c r="R132" s="78"/>
      <c r="S132" s="78"/>
      <c r="T132" s="76"/>
      <c r="U132" s="106" t="str">
        <f t="shared" si="19"/>
        <v/>
      </c>
      <c r="V132" s="32">
        <f t="shared" si="20"/>
        <v>0</v>
      </c>
      <c r="W132" s="32">
        <f>IF(OR(ISBLANK(O132),ISBLANK(P132)),0,IF(COUNTIF('list for drop down box'!$R$4:$R$88,O132&amp;P132)=1,0,1))</f>
        <v>0</v>
      </c>
      <c r="X132" s="32">
        <f t="shared" si="17"/>
        <v>0</v>
      </c>
      <c r="Y132">
        <f>IF(AND(SUM(R$9:R294)&gt;0,SUM(R$9:R294)&lt;15),1,0)</f>
        <v>0</v>
      </c>
    </row>
    <row r="133" spans="1:25" s="14" customFormat="1" x14ac:dyDescent="0.25">
      <c r="A133" s="13" t="str">
        <f t="shared" si="18"/>
        <v>0-125</v>
      </c>
      <c r="B133" s="11">
        <f t="shared" si="14"/>
        <v>125</v>
      </c>
      <c r="C133" s="56">
        <f t="shared" si="0"/>
        <v>0</v>
      </c>
      <c r="D133" s="69"/>
      <c r="E133" s="107" t="str">
        <f>IF(ISBLANK(D133),"",VLOOKUP($D133,'list for drop down box'!$A:$B,2,FALSE))</f>
        <v/>
      </c>
      <c r="F133" s="108" t="str">
        <f>IF(ISBLANK($D133),"",VLOOKUP($D133,'list for drop down box'!$A:$C,3,FALSE))</f>
        <v/>
      </c>
      <c r="G133" s="109" t="str">
        <f>IF(ISBLANK($D133),"",VLOOKUP($D133,'list for drop down box'!$A$3:$E$4471,4,FALSE))</f>
        <v/>
      </c>
      <c r="H133" s="110" t="str">
        <f>IF(ISBLANK($D133),"",VLOOKUP($D133,'list for drop down box'!$A$3:$E$4471,5,FALSE))</f>
        <v/>
      </c>
      <c r="I133" s="77"/>
      <c r="J133" s="71"/>
      <c r="K133" s="74"/>
      <c r="L133" s="72"/>
      <c r="M133" s="72"/>
      <c r="N133" s="73"/>
      <c r="O133" s="74"/>
      <c r="P133" s="74"/>
      <c r="Q133" s="74"/>
      <c r="R133" s="78"/>
      <c r="S133" s="78"/>
      <c r="T133" s="76"/>
      <c r="U133" s="106" t="str">
        <f t="shared" si="19"/>
        <v/>
      </c>
      <c r="V133" s="32">
        <f t="shared" si="20"/>
        <v>0</v>
      </c>
      <c r="W133" s="32">
        <f>IF(OR(ISBLANK(O133),ISBLANK(P133)),0,IF(COUNTIF('list for drop down box'!$R$4:$R$88,O133&amp;P133)=1,0,1))</f>
        <v>0</v>
      </c>
      <c r="X133" s="32">
        <f t="shared" si="17"/>
        <v>0</v>
      </c>
      <c r="Y133">
        <f>IF(AND(SUM(R$9:R295)&gt;0,SUM(R$9:R295)&lt;15),1,0)</f>
        <v>0</v>
      </c>
    </row>
    <row r="134" spans="1:25" s="14" customFormat="1" x14ac:dyDescent="0.25">
      <c r="A134" s="13" t="str">
        <f t="shared" si="18"/>
        <v>0-126</v>
      </c>
      <c r="B134" s="11">
        <f t="shared" si="14"/>
        <v>126</v>
      </c>
      <c r="C134" s="56">
        <f t="shared" si="0"/>
        <v>0</v>
      </c>
      <c r="D134" s="69"/>
      <c r="E134" s="107" t="str">
        <f>IF(ISBLANK(D134),"",VLOOKUP($D134,'list for drop down box'!$A:$B,2,FALSE))</f>
        <v/>
      </c>
      <c r="F134" s="108" t="str">
        <f>IF(ISBLANK($D134),"",VLOOKUP($D134,'list for drop down box'!$A:$C,3,FALSE))</f>
        <v/>
      </c>
      <c r="G134" s="109" t="str">
        <f>IF(ISBLANK($D134),"",VLOOKUP($D134,'list for drop down box'!$A$3:$E$4471,4,FALSE))</f>
        <v/>
      </c>
      <c r="H134" s="110" t="str">
        <f>IF(ISBLANK($D134),"",VLOOKUP($D134,'list for drop down box'!$A$3:$E$4471,5,FALSE))</f>
        <v/>
      </c>
      <c r="I134" s="77"/>
      <c r="J134" s="71"/>
      <c r="K134" s="74"/>
      <c r="L134" s="72"/>
      <c r="M134" s="72"/>
      <c r="N134" s="73"/>
      <c r="O134" s="74"/>
      <c r="P134" s="74"/>
      <c r="Q134" s="74"/>
      <c r="R134" s="78"/>
      <c r="S134" s="78"/>
      <c r="T134" s="76"/>
      <c r="U134" s="106" t="str">
        <f t="shared" si="19"/>
        <v/>
      </c>
      <c r="V134" s="32">
        <f t="shared" si="20"/>
        <v>0</v>
      </c>
      <c r="W134" s="32">
        <f>IF(OR(ISBLANK(O134),ISBLANK(P134)),0,IF(COUNTIF('list for drop down box'!$R$4:$R$88,O134&amp;P134)=1,0,1))</f>
        <v>0</v>
      </c>
      <c r="X134" s="32">
        <f t="shared" si="17"/>
        <v>0</v>
      </c>
      <c r="Y134">
        <f>IF(AND(SUM(R$9:R296)&gt;0,SUM(R$9:R296)&lt;15),1,0)</f>
        <v>0</v>
      </c>
    </row>
    <row r="135" spans="1:25" s="14" customFormat="1" x14ac:dyDescent="0.25">
      <c r="A135" s="13" t="str">
        <f t="shared" si="18"/>
        <v>0-127</v>
      </c>
      <c r="B135" s="11">
        <f t="shared" si="14"/>
        <v>127</v>
      </c>
      <c r="C135" s="56">
        <f t="shared" si="0"/>
        <v>0</v>
      </c>
      <c r="D135" s="69"/>
      <c r="E135" s="107" t="str">
        <f>IF(ISBLANK(D135),"",VLOOKUP($D135,'list for drop down box'!$A:$B,2,FALSE))</f>
        <v/>
      </c>
      <c r="F135" s="108" t="str">
        <f>IF(ISBLANK($D135),"",VLOOKUP($D135,'list for drop down box'!$A:$C,3,FALSE))</f>
        <v/>
      </c>
      <c r="G135" s="109" t="str">
        <f>IF(ISBLANK($D135),"",VLOOKUP($D135,'list for drop down box'!$A$3:$E$4471,4,FALSE))</f>
        <v/>
      </c>
      <c r="H135" s="110" t="str">
        <f>IF(ISBLANK($D135),"",VLOOKUP($D135,'list for drop down box'!$A$3:$E$4471,5,FALSE))</f>
        <v/>
      </c>
      <c r="I135" s="77"/>
      <c r="J135" s="71"/>
      <c r="K135" s="74"/>
      <c r="L135" s="72"/>
      <c r="M135" s="72"/>
      <c r="N135" s="73"/>
      <c r="O135" s="74"/>
      <c r="P135" s="74"/>
      <c r="Q135" s="74"/>
      <c r="R135" s="78"/>
      <c r="S135" s="78"/>
      <c r="T135" s="76"/>
      <c r="U135" s="106" t="str">
        <f t="shared" si="19"/>
        <v/>
      </c>
      <c r="V135" s="32">
        <f t="shared" si="20"/>
        <v>0</v>
      </c>
      <c r="W135" s="32">
        <f>IF(OR(ISBLANK(O135),ISBLANK(P135)),0,IF(COUNTIF('list for drop down box'!$R$4:$R$88,O135&amp;P135)=1,0,1))</f>
        <v>0</v>
      </c>
      <c r="X135" s="32">
        <f t="shared" si="17"/>
        <v>0</v>
      </c>
      <c r="Y135">
        <f>IF(AND(SUM(R$9:R297)&gt;0,SUM(R$9:R297)&lt;15),1,0)</f>
        <v>0</v>
      </c>
    </row>
    <row r="136" spans="1:25" s="14" customFormat="1" x14ac:dyDescent="0.25">
      <c r="A136" s="13" t="str">
        <f t="shared" si="18"/>
        <v>0-128</v>
      </c>
      <c r="B136" s="11">
        <f t="shared" si="14"/>
        <v>128</v>
      </c>
      <c r="C136" s="56">
        <f t="shared" si="0"/>
        <v>0</v>
      </c>
      <c r="D136" s="69"/>
      <c r="E136" s="107" t="str">
        <f>IF(ISBLANK(D136),"",VLOOKUP($D136,'list for drop down box'!$A:$B,2,FALSE))</f>
        <v/>
      </c>
      <c r="F136" s="108" t="str">
        <f>IF(ISBLANK($D136),"",VLOOKUP($D136,'list for drop down box'!$A:$C,3,FALSE))</f>
        <v/>
      </c>
      <c r="G136" s="109" t="str">
        <f>IF(ISBLANK($D136),"",VLOOKUP($D136,'list for drop down box'!$A$3:$E$4471,4,FALSE))</f>
        <v/>
      </c>
      <c r="H136" s="110" t="str">
        <f>IF(ISBLANK($D136),"",VLOOKUP($D136,'list for drop down box'!$A$3:$E$4471,5,FALSE))</f>
        <v/>
      </c>
      <c r="I136" s="77"/>
      <c r="J136" s="71"/>
      <c r="K136" s="74"/>
      <c r="L136" s="72"/>
      <c r="M136" s="72"/>
      <c r="N136" s="73"/>
      <c r="O136" s="74"/>
      <c r="P136" s="74"/>
      <c r="Q136" s="74"/>
      <c r="R136" s="78"/>
      <c r="S136" s="78"/>
      <c r="T136" s="76"/>
      <c r="U136" s="106" t="str">
        <f t="shared" si="19"/>
        <v/>
      </c>
      <c r="V136" s="32">
        <f t="shared" si="20"/>
        <v>0</v>
      </c>
      <c r="W136" s="32">
        <f>IF(OR(ISBLANK(O136),ISBLANK(P136)),0,IF(COUNTIF('list for drop down box'!$R$4:$R$88,O136&amp;P136)=1,0,1))</f>
        <v>0</v>
      </c>
      <c r="X136" s="32">
        <f t="shared" si="17"/>
        <v>0</v>
      </c>
      <c r="Y136">
        <f>IF(AND(SUM(R$9:R298)&gt;0,SUM(R$9:R298)&lt;15),1,0)</f>
        <v>0</v>
      </c>
    </row>
    <row r="137" spans="1:25" s="14" customFormat="1" x14ac:dyDescent="0.25">
      <c r="A137" s="13" t="str">
        <f t="shared" si="18"/>
        <v>0-129</v>
      </c>
      <c r="B137" s="11">
        <f t="shared" si="14"/>
        <v>129</v>
      </c>
      <c r="C137" s="56">
        <f t="shared" si="0"/>
        <v>0</v>
      </c>
      <c r="D137" s="69"/>
      <c r="E137" s="107" t="str">
        <f>IF(ISBLANK(D137),"",VLOOKUP($D137,'list for drop down box'!$A:$B,2,FALSE))</f>
        <v/>
      </c>
      <c r="F137" s="108" t="str">
        <f>IF(ISBLANK($D137),"",VLOOKUP($D137,'list for drop down box'!$A:$C,3,FALSE))</f>
        <v/>
      </c>
      <c r="G137" s="109" t="str">
        <f>IF(ISBLANK($D137),"",VLOOKUP($D137,'list for drop down box'!$A$3:$E$4471,4,FALSE))</f>
        <v/>
      </c>
      <c r="H137" s="110" t="str">
        <f>IF(ISBLANK($D137),"",VLOOKUP($D137,'list for drop down box'!$A$3:$E$4471,5,FALSE))</f>
        <v/>
      </c>
      <c r="I137" s="77"/>
      <c r="J137" s="71"/>
      <c r="K137" s="74"/>
      <c r="L137" s="72"/>
      <c r="M137" s="72"/>
      <c r="N137" s="73"/>
      <c r="O137" s="74"/>
      <c r="P137" s="74"/>
      <c r="Q137" s="74"/>
      <c r="R137" s="78"/>
      <c r="S137" s="78"/>
      <c r="T137" s="76"/>
      <c r="U137" s="106" t="str">
        <f t="shared" si="19"/>
        <v/>
      </c>
      <c r="V137" s="32">
        <f t="shared" ref="V137:V168" si="21">IF(OR(N137="New Site",ISBLANK(N137)),0,IF(O137=VLOOKUP($F$5&amp;$N137,TLA_Lookup,5,FALSE),0,1))</f>
        <v>0</v>
      </c>
      <c r="W137" s="32">
        <f>IF(OR(ISBLANK(O137),ISBLANK(P137)),0,IF(COUNTIF('list for drop down box'!$R$4:$R$88,O137&amp;P137)=1,0,1))</f>
        <v>0</v>
      </c>
      <c r="X137" s="32">
        <f t="shared" si="17"/>
        <v>0</v>
      </c>
      <c r="Y137">
        <f>IF(AND(SUM(R$9:R299)&gt;0,SUM(R$9:R299)&lt;15),1,0)</f>
        <v>0</v>
      </c>
    </row>
    <row r="138" spans="1:25" s="14" customFormat="1" x14ac:dyDescent="0.25">
      <c r="A138" s="13" t="str">
        <f t="shared" si="18"/>
        <v>0-130</v>
      </c>
      <c r="B138" s="11">
        <f t="shared" ref="B138:B201" si="22">ROW()-ROW($B$8)</f>
        <v>130</v>
      </c>
      <c r="C138" s="56">
        <f t="shared" si="0"/>
        <v>0</v>
      </c>
      <c r="D138" s="69"/>
      <c r="E138" s="107" t="str">
        <f>IF(ISBLANK(D138),"",VLOOKUP($D138,'list for drop down box'!$A:$B,2,FALSE))</f>
        <v/>
      </c>
      <c r="F138" s="108" t="str">
        <f>IF(ISBLANK($D138),"",VLOOKUP($D138,'list for drop down box'!$A:$C,3,FALSE))</f>
        <v/>
      </c>
      <c r="G138" s="109" t="str">
        <f>IF(ISBLANK($D138),"",VLOOKUP($D138,'list for drop down box'!$A$3:$E$4471,4,FALSE))</f>
        <v/>
      </c>
      <c r="H138" s="110" t="str">
        <f>IF(ISBLANK($D138),"",VLOOKUP($D138,'list for drop down box'!$A$3:$E$4471,5,FALSE))</f>
        <v/>
      </c>
      <c r="I138" s="77"/>
      <c r="J138" s="71"/>
      <c r="K138" s="74"/>
      <c r="L138" s="72"/>
      <c r="M138" s="72"/>
      <c r="N138" s="73"/>
      <c r="O138" s="74"/>
      <c r="P138" s="74"/>
      <c r="Q138" s="74"/>
      <c r="R138" s="78"/>
      <c r="S138" s="78"/>
      <c r="T138" s="76"/>
      <c r="U138" s="106" t="str">
        <f t="shared" si="19"/>
        <v/>
      </c>
      <c r="V138" s="32">
        <f t="shared" si="21"/>
        <v>0</v>
      </c>
      <c r="W138" s="32">
        <f>IF(OR(ISBLANK(O138),ISBLANK(P138)),0,IF(COUNTIF('list for drop down box'!$R$4:$R$88,O138&amp;P138)=1,0,1))</f>
        <v>0</v>
      </c>
      <c r="X138" s="32">
        <f t="shared" si="17"/>
        <v>0</v>
      </c>
      <c r="Y138">
        <f>IF(AND(SUM(R$9:R300)&gt;0,SUM(R$9:R300)&lt;15),1,0)</f>
        <v>0</v>
      </c>
    </row>
    <row r="139" spans="1:25" s="14" customFormat="1" x14ac:dyDescent="0.25">
      <c r="A139" s="13" t="str">
        <f t="shared" si="18"/>
        <v>0-131</v>
      </c>
      <c r="B139" s="11">
        <f t="shared" si="22"/>
        <v>131</v>
      </c>
      <c r="C139" s="56">
        <f t="shared" si="0"/>
        <v>0</v>
      </c>
      <c r="D139" s="69"/>
      <c r="E139" s="107" t="str">
        <f>IF(ISBLANK(D139),"",VLOOKUP($D139,'list for drop down box'!$A:$B,2,FALSE))</f>
        <v/>
      </c>
      <c r="F139" s="108" t="str">
        <f>IF(ISBLANK($D139),"",VLOOKUP($D139,'list for drop down box'!$A:$C,3,FALSE))</f>
        <v/>
      </c>
      <c r="G139" s="109" t="str">
        <f>IF(ISBLANK($D139),"",VLOOKUP($D139,'list for drop down box'!$A$3:$E$4471,4,FALSE))</f>
        <v/>
      </c>
      <c r="H139" s="110" t="str">
        <f>IF(ISBLANK($D139),"",VLOOKUP($D139,'list for drop down box'!$A$3:$E$4471,5,FALSE))</f>
        <v/>
      </c>
      <c r="I139" s="77"/>
      <c r="J139" s="71"/>
      <c r="K139" s="74"/>
      <c r="L139" s="72"/>
      <c r="M139" s="72"/>
      <c r="N139" s="73"/>
      <c r="O139" s="74"/>
      <c r="P139" s="74"/>
      <c r="Q139" s="74"/>
      <c r="R139" s="78"/>
      <c r="S139" s="78"/>
      <c r="T139" s="76"/>
      <c r="U139" s="106" t="str">
        <f t="shared" si="19"/>
        <v/>
      </c>
      <c r="V139" s="32">
        <f t="shared" si="21"/>
        <v>0</v>
      </c>
      <c r="W139" s="32">
        <f>IF(OR(ISBLANK(O139),ISBLANK(P139)),0,IF(COUNTIF('list for drop down box'!$R$4:$R$88,O139&amp;P139)=1,0,1))</f>
        <v>0</v>
      </c>
      <c r="X139" s="32">
        <f t="shared" si="17"/>
        <v>0</v>
      </c>
      <c r="Y139">
        <f>IF(AND(SUM(R$9:R301)&gt;0,SUM(R$9:R301)&lt;15),1,0)</f>
        <v>0</v>
      </c>
    </row>
    <row r="140" spans="1:25" s="14" customFormat="1" x14ac:dyDescent="0.25">
      <c r="A140" s="13" t="str">
        <f t="shared" si="18"/>
        <v>0-132</v>
      </c>
      <c r="B140" s="11">
        <f t="shared" si="22"/>
        <v>132</v>
      </c>
      <c r="C140" s="56">
        <f t="shared" si="0"/>
        <v>0</v>
      </c>
      <c r="D140" s="69"/>
      <c r="E140" s="107" t="str">
        <f>IF(ISBLANK(D140),"",VLOOKUP($D140,'list for drop down box'!$A:$B,2,FALSE))</f>
        <v/>
      </c>
      <c r="F140" s="108" t="str">
        <f>IF(ISBLANK($D140),"",VLOOKUP($D140,'list for drop down box'!$A:$C,3,FALSE))</f>
        <v/>
      </c>
      <c r="G140" s="109" t="str">
        <f>IF(ISBLANK($D140),"",VLOOKUP($D140,'list for drop down box'!$A$3:$E$4471,4,FALSE))</f>
        <v/>
      </c>
      <c r="H140" s="110" t="str">
        <f>IF(ISBLANK($D140),"",VLOOKUP($D140,'list for drop down box'!$A$3:$E$4471,5,FALSE))</f>
        <v/>
      </c>
      <c r="I140" s="77"/>
      <c r="J140" s="71"/>
      <c r="K140" s="74"/>
      <c r="L140" s="72"/>
      <c r="M140" s="72"/>
      <c r="N140" s="73"/>
      <c r="O140" s="74"/>
      <c r="P140" s="74"/>
      <c r="Q140" s="74"/>
      <c r="R140" s="78"/>
      <c r="S140" s="78"/>
      <c r="T140" s="76"/>
      <c r="U140" s="106" t="str">
        <f t="shared" si="19"/>
        <v/>
      </c>
      <c r="V140" s="32">
        <f t="shared" si="21"/>
        <v>0</v>
      </c>
      <c r="W140" s="32">
        <f>IF(OR(ISBLANK(O140),ISBLANK(P140)),0,IF(COUNTIF('list for drop down box'!$R$4:$R$88,O140&amp;P140)=1,0,1))</f>
        <v>0</v>
      </c>
      <c r="X140" s="32">
        <f t="shared" si="17"/>
        <v>0</v>
      </c>
      <c r="Y140">
        <f>IF(AND(SUM(R$9:R302)&gt;0,SUM(R$9:R302)&lt;15),1,0)</f>
        <v>0</v>
      </c>
    </row>
    <row r="141" spans="1:25" s="14" customFormat="1" x14ac:dyDescent="0.25">
      <c r="A141" s="13" t="str">
        <f t="shared" si="18"/>
        <v>0-133</v>
      </c>
      <c r="B141" s="11">
        <f t="shared" si="22"/>
        <v>133</v>
      </c>
      <c r="C141" s="56">
        <f t="shared" si="0"/>
        <v>0</v>
      </c>
      <c r="D141" s="69"/>
      <c r="E141" s="107" t="str">
        <f>IF(ISBLANK(D141),"",VLOOKUP($D141,'list for drop down box'!$A:$B,2,FALSE))</f>
        <v/>
      </c>
      <c r="F141" s="108" t="str">
        <f>IF(ISBLANK($D141),"",VLOOKUP($D141,'list for drop down box'!$A:$C,3,FALSE))</f>
        <v/>
      </c>
      <c r="G141" s="109" t="str">
        <f>IF(ISBLANK($D141),"",VLOOKUP($D141,'list for drop down box'!$A$3:$E$4471,4,FALSE))</f>
        <v/>
      </c>
      <c r="H141" s="110" t="str">
        <f>IF(ISBLANK($D141),"",VLOOKUP($D141,'list for drop down box'!$A$3:$E$4471,5,FALSE))</f>
        <v/>
      </c>
      <c r="I141" s="77"/>
      <c r="J141" s="71"/>
      <c r="K141" s="74"/>
      <c r="L141" s="72"/>
      <c r="M141" s="72"/>
      <c r="N141" s="73"/>
      <c r="O141" s="74"/>
      <c r="P141" s="74"/>
      <c r="Q141" s="74"/>
      <c r="R141" s="78"/>
      <c r="S141" s="78"/>
      <c r="T141" s="76"/>
      <c r="U141" s="106" t="str">
        <f t="shared" si="19"/>
        <v/>
      </c>
      <c r="V141" s="32">
        <f t="shared" si="21"/>
        <v>0</v>
      </c>
      <c r="W141" s="32">
        <f>IF(OR(ISBLANK(O141),ISBLANK(P141)),0,IF(COUNTIF('list for drop down box'!$R$4:$R$88,O141&amp;P141)=1,0,1))</f>
        <v>0</v>
      </c>
      <c r="X141" s="32">
        <f t="shared" si="17"/>
        <v>0</v>
      </c>
      <c r="Y141">
        <f>IF(AND(SUM(R$9:R303)&gt;0,SUM(R$9:R303)&lt;15),1,0)</f>
        <v>0</v>
      </c>
    </row>
    <row r="142" spans="1:25" s="14" customFormat="1" x14ac:dyDescent="0.25">
      <c r="A142" s="13" t="str">
        <f t="shared" si="18"/>
        <v>0-134</v>
      </c>
      <c r="B142" s="11">
        <f t="shared" si="22"/>
        <v>134</v>
      </c>
      <c r="C142" s="56">
        <f t="shared" si="0"/>
        <v>0</v>
      </c>
      <c r="D142" s="69"/>
      <c r="E142" s="107" t="str">
        <f>IF(ISBLANK(D142),"",VLOOKUP($D142,'list for drop down box'!$A:$B,2,FALSE))</f>
        <v/>
      </c>
      <c r="F142" s="108" t="str">
        <f>IF(ISBLANK($D142),"",VLOOKUP($D142,'list for drop down box'!$A:$C,3,FALSE))</f>
        <v/>
      </c>
      <c r="G142" s="109" t="str">
        <f>IF(ISBLANK($D142),"",VLOOKUP($D142,'list for drop down box'!$A$3:$E$4471,4,FALSE))</f>
        <v/>
      </c>
      <c r="H142" s="110" t="str">
        <f>IF(ISBLANK($D142),"",VLOOKUP($D142,'list for drop down box'!$A$3:$E$4471,5,FALSE))</f>
        <v/>
      </c>
      <c r="I142" s="77"/>
      <c r="J142" s="71"/>
      <c r="K142" s="74"/>
      <c r="L142" s="72"/>
      <c r="M142" s="72"/>
      <c r="N142" s="73"/>
      <c r="O142" s="74"/>
      <c r="P142" s="74"/>
      <c r="Q142" s="74"/>
      <c r="R142" s="78"/>
      <c r="S142" s="78"/>
      <c r="T142" s="76"/>
      <c r="U142" s="106" t="str">
        <f t="shared" si="19"/>
        <v/>
      </c>
      <c r="V142" s="32">
        <f t="shared" si="21"/>
        <v>0</v>
      </c>
      <c r="W142" s="32">
        <f>IF(OR(ISBLANK(O142),ISBLANK(P142)),0,IF(COUNTIF('list for drop down box'!$R$4:$R$88,O142&amp;P142)=1,0,1))</f>
        <v>0</v>
      </c>
      <c r="X142" s="32">
        <f t="shared" ref="X142:X202" si="23">IF(ISERR(AVERAGEIFS($T$9:$T$202,$D$9:$D$202,D142)),0,IF(AVERAGEIFS($T$9:$T$202,$D$9:$D$202,D142)&lt;&gt;T142,1,0))</f>
        <v>0</v>
      </c>
      <c r="Y142">
        <f>IF(AND(SUM(R$9:R304)&gt;0,SUM(R$9:R304)&lt;15),1,0)</f>
        <v>0</v>
      </c>
    </row>
    <row r="143" spans="1:25" s="14" customFormat="1" x14ac:dyDescent="0.25">
      <c r="A143" s="13" t="str">
        <f t="shared" si="18"/>
        <v>0-135</v>
      </c>
      <c r="B143" s="11">
        <f t="shared" si="22"/>
        <v>135</v>
      </c>
      <c r="C143" s="56">
        <f t="shared" si="0"/>
        <v>0</v>
      </c>
      <c r="D143" s="69"/>
      <c r="E143" s="107" t="str">
        <f>IF(ISBLANK(D143),"",VLOOKUP($D143,'list for drop down box'!$A:$B,2,FALSE))</f>
        <v/>
      </c>
      <c r="F143" s="108" t="str">
        <f>IF(ISBLANK($D143),"",VLOOKUP($D143,'list for drop down box'!$A:$C,3,FALSE))</f>
        <v/>
      </c>
      <c r="G143" s="109" t="str">
        <f>IF(ISBLANK($D143),"",VLOOKUP($D143,'list for drop down box'!$A$3:$E$4471,4,FALSE))</f>
        <v/>
      </c>
      <c r="H143" s="110" t="str">
        <f>IF(ISBLANK($D143),"",VLOOKUP($D143,'list for drop down box'!$A$3:$E$4471,5,FALSE))</f>
        <v/>
      </c>
      <c r="I143" s="77"/>
      <c r="J143" s="71"/>
      <c r="K143" s="74"/>
      <c r="L143" s="72"/>
      <c r="M143" s="72"/>
      <c r="N143" s="73"/>
      <c r="O143" s="74"/>
      <c r="P143" s="74"/>
      <c r="Q143" s="74"/>
      <c r="R143" s="78"/>
      <c r="S143" s="78"/>
      <c r="T143" s="76"/>
      <c r="U143" s="106" t="str">
        <f t="shared" si="19"/>
        <v/>
      </c>
      <c r="V143" s="32">
        <f t="shared" si="21"/>
        <v>0</v>
      </c>
      <c r="W143" s="32">
        <f>IF(OR(ISBLANK(O143),ISBLANK(P143)),0,IF(COUNTIF('list for drop down box'!$R$4:$R$88,O143&amp;P143)=1,0,1))</f>
        <v>0</v>
      </c>
      <c r="X143" s="32">
        <f t="shared" si="23"/>
        <v>0</v>
      </c>
      <c r="Y143">
        <f>IF(AND(SUM(R$9:R305)&gt;0,SUM(R$9:R305)&lt;15),1,0)</f>
        <v>0</v>
      </c>
    </row>
    <row r="144" spans="1:25" s="14" customFormat="1" x14ac:dyDescent="0.25">
      <c r="A144" s="13" t="str">
        <f t="shared" ref="A144:A200" si="24">C144&amp;"-"&amp;B144</f>
        <v>0-136</v>
      </c>
      <c r="B144" s="11">
        <f t="shared" si="22"/>
        <v>136</v>
      </c>
      <c r="C144" s="56">
        <f t="shared" si="0"/>
        <v>0</v>
      </c>
      <c r="D144" s="69"/>
      <c r="E144" s="107" t="str">
        <f>IF(ISBLANK(D144),"",VLOOKUP($D144,'list for drop down box'!$A:$B,2,FALSE))</f>
        <v/>
      </c>
      <c r="F144" s="108" t="str">
        <f>IF(ISBLANK($D144),"",VLOOKUP($D144,'list for drop down box'!$A:$C,3,FALSE))</f>
        <v/>
      </c>
      <c r="G144" s="109" t="str">
        <f>IF(ISBLANK($D144),"",VLOOKUP($D144,'list for drop down box'!$A$3:$E$4471,4,FALSE))</f>
        <v/>
      </c>
      <c r="H144" s="110" t="str">
        <f>IF(ISBLANK($D144),"",VLOOKUP($D144,'list for drop down box'!$A$3:$E$4471,5,FALSE))</f>
        <v/>
      </c>
      <c r="I144" s="77"/>
      <c r="J144" s="71"/>
      <c r="K144" s="74"/>
      <c r="L144" s="72"/>
      <c r="M144" s="72"/>
      <c r="N144" s="73"/>
      <c r="O144" s="74"/>
      <c r="P144" s="74"/>
      <c r="Q144" s="74"/>
      <c r="R144" s="78"/>
      <c r="S144" s="78"/>
      <c r="T144" s="76"/>
      <c r="U144" s="106" t="str">
        <f t="shared" ref="U144:U200" si="25">IF(V144=1,V$7,"")&amp;IF(W144=1,CHAR(10)&amp;W$7,"")&amp;IF(X144=1,CHAR(10)&amp;X$7,"")&amp;IF(Y144=1,CHAR(10)&amp;Y$7,"")</f>
        <v/>
      </c>
      <c r="V144" s="32">
        <f t="shared" si="21"/>
        <v>0</v>
      </c>
      <c r="W144" s="32">
        <f>IF(OR(ISBLANK(O144),ISBLANK(P144)),0,IF(COUNTIF('list for drop down box'!$R$4:$R$88,O144&amp;P144)=1,0,1))</f>
        <v>0</v>
      </c>
      <c r="X144" s="32">
        <f t="shared" si="23"/>
        <v>0</v>
      </c>
      <c r="Y144">
        <f>IF(AND(SUM(R$9:R306)&gt;0,SUM(R$9:R306)&lt;15),1,0)</f>
        <v>0</v>
      </c>
    </row>
    <row r="145" spans="1:25" s="14" customFormat="1" x14ac:dyDescent="0.25">
      <c r="A145" s="13" t="str">
        <f t="shared" si="24"/>
        <v>0-137</v>
      </c>
      <c r="B145" s="11">
        <f t="shared" si="22"/>
        <v>137</v>
      </c>
      <c r="C145" s="56">
        <f t="shared" si="0"/>
        <v>0</v>
      </c>
      <c r="D145" s="69"/>
      <c r="E145" s="107" t="str">
        <f>IF(ISBLANK(D145),"",VLOOKUP($D145,'list for drop down box'!$A:$B,2,FALSE))</f>
        <v/>
      </c>
      <c r="F145" s="108" t="str">
        <f>IF(ISBLANK($D145),"",VLOOKUP($D145,'list for drop down box'!$A:$C,3,FALSE))</f>
        <v/>
      </c>
      <c r="G145" s="109" t="str">
        <f>IF(ISBLANK($D145),"",VLOOKUP($D145,'list for drop down box'!$A$3:$E$4471,4,FALSE))</f>
        <v/>
      </c>
      <c r="H145" s="110" t="str">
        <f>IF(ISBLANK($D145),"",VLOOKUP($D145,'list for drop down box'!$A$3:$E$4471,5,FALSE))</f>
        <v/>
      </c>
      <c r="I145" s="77"/>
      <c r="J145" s="71"/>
      <c r="K145" s="74"/>
      <c r="L145" s="72"/>
      <c r="M145" s="72"/>
      <c r="N145" s="73"/>
      <c r="O145" s="74"/>
      <c r="P145" s="74"/>
      <c r="Q145" s="74"/>
      <c r="R145" s="78"/>
      <c r="S145" s="78"/>
      <c r="T145" s="76"/>
      <c r="U145" s="106" t="str">
        <f t="shared" si="25"/>
        <v/>
      </c>
      <c r="V145" s="32">
        <f t="shared" si="21"/>
        <v>0</v>
      </c>
      <c r="W145" s="32">
        <f>IF(OR(ISBLANK(O145),ISBLANK(P145)),0,IF(COUNTIF('list for drop down box'!$R$4:$R$88,O145&amp;P145)=1,0,1))</f>
        <v>0</v>
      </c>
      <c r="X145" s="32">
        <f t="shared" si="23"/>
        <v>0</v>
      </c>
      <c r="Y145">
        <f>IF(AND(SUM(R$9:R307)&gt;0,SUM(R$9:R307)&lt;15),1,0)</f>
        <v>0</v>
      </c>
    </row>
    <row r="146" spans="1:25" s="14" customFormat="1" x14ac:dyDescent="0.25">
      <c r="A146" s="13" t="str">
        <f t="shared" si="24"/>
        <v>0-138</v>
      </c>
      <c r="B146" s="11">
        <f t="shared" si="22"/>
        <v>138</v>
      </c>
      <c r="C146" s="56">
        <f t="shared" si="0"/>
        <v>0</v>
      </c>
      <c r="D146" s="69"/>
      <c r="E146" s="107" t="str">
        <f>IF(ISBLANK(D146),"",VLOOKUP($D146,'list for drop down box'!$A:$B,2,FALSE))</f>
        <v/>
      </c>
      <c r="F146" s="108" t="str">
        <f>IF(ISBLANK($D146),"",VLOOKUP($D146,'list for drop down box'!$A:$C,3,FALSE))</f>
        <v/>
      </c>
      <c r="G146" s="109" t="str">
        <f>IF(ISBLANK($D146),"",VLOOKUP($D146,'list for drop down box'!$A$3:$E$4471,4,FALSE))</f>
        <v/>
      </c>
      <c r="H146" s="110" t="str">
        <f>IF(ISBLANK($D146),"",VLOOKUP($D146,'list for drop down box'!$A$3:$E$4471,5,FALSE))</f>
        <v/>
      </c>
      <c r="I146" s="77"/>
      <c r="J146" s="71"/>
      <c r="K146" s="74"/>
      <c r="L146" s="72"/>
      <c r="M146" s="72"/>
      <c r="N146" s="73"/>
      <c r="O146" s="74"/>
      <c r="P146" s="74"/>
      <c r="Q146" s="74"/>
      <c r="R146" s="78"/>
      <c r="S146" s="78"/>
      <c r="T146" s="76"/>
      <c r="U146" s="106" t="str">
        <f t="shared" si="25"/>
        <v/>
      </c>
      <c r="V146" s="32">
        <f t="shared" si="21"/>
        <v>0</v>
      </c>
      <c r="W146" s="32">
        <f>IF(OR(ISBLANK(O146),ISBLANK(P146)),0,IF(COUNTIF('list for drop down box'!$R$4:$R$88,O146&amp;P146)=1,0,1))</f>
        <v>0</v>
      </c>
      <c r="X146" s="32">
        <f t="shared" si="23"/>
        <v>0</v>
      </c>
      <c r="Y146">
        <f>IF(AND(SUM(R$9:R308)&gt;0,SUM(R$9:R308)&lt;15),1,0)</f>
        <v>0</v>
      </c>
    </row>
    <row r="147" spans="1:25" s="14" customFormat="1" x14ac:dyDescent="0.25">
      <c r="A147" s="13" t="str">
        <f t="shared" si="24"/>
        <v>0-139</v>
      </c>
      <c r="B147" s="11">
        <f t="shared" si="22"/>
        <v>139</v>
      </c>
      <c r="C147" s="56">
        <f t="shared" si="0"/>
        <v>0</v>
      </c>
      <c r="D147" s="69"/>
      <c r="E147" s="107" t="str">
        <f>IF(ISBLANK(D147),"",VLOOKUP($D147,'list for drop down box'!$A:$B,2,FALSE))</f>
        <v/>
      </c>
      <c r="F147" s="108" t="str">
        <f>IF(ISBLANK($D147),"",VLOOKUP($D147,'list for drop down box'!$A:$C,3,FALSE))</f>
        <v/>
      </c>
      <c r="G147" s="109" t="str">
        <f>IF(ISBLANK($D147),"",VLOOKUP($D147,'list for drop down box'!$A$3:$E$4471,4,FALSE))</f>
        <v/>
      </c>
      <c r="H147" s="110" t="str">
        <f>IF(ISBLANK($D147),"",VLOOKUP($D147,'list for drop down box'!$A$3:$E$4471,5,FALSE))</f>
        <v/>
      </c>
      <c r="I147" s="77"/>
      <c r="J147" s="71"/>
      <c r="K147" s="74"/>
      <c r="L147" s="72"/>
      <c r="M147" s="72"/>
      <c r="N147" s="73"/>
      <c r="O147" s="74"/>
      <c r="P147" s="74"/>
      <c r="Q147" s="74"/>
      <c r="R147" s="78"/>
      <c r="S147" s="78"/>
      <c r="T147" s="76"/>
      <c r="U147" s="106" t="str">
        <f t="shared" si="25"/>
        <v/>
      </c>
      <c r="V147" s="32">
        <f t="shared" si="21"/>
        <v>0</v>
      </c>
      <c r="W147" s="32">
        <f>IF(OR(ISBLANK(O147),ISBLANK(P147)),0,IF(COUNTIF('list for drop down box'!$R$4:$R$88,O147&amp;P147)=1,0,1))</f>
        <v>0</v>
      </c>
      <c r="X147" s="32">
        <f t="shared" si="23"/>
        <v>0</v>
      </c>
      <c r="Y147">
        <f>IF(AND(SUM(R$9:R309)&gt;0,SUM(R$9:R309)&lt;15),1,0)</f>
        <v>0</v>
      </c>
    </row>
    <row r="148" spans="1:25" s="14" customFormat="1" x14ac:dyDescent="0.25">
      <c r="A148" s="13" t="str">
        <f t="shared" si="24"/>
        <v>0-140</v>
      </c>
      <c r="B148" s="11">
        <f t="shared" si="22"/>
        <v>140</v>
      </c>
      <c r="C148" s="56">
        <f t="shared" si="0"/>
        <v>0</v>
      </c>
      <c r="D148" s="69"/>
      <c r="E148" s="107" t="str">
        <f>IF(ISBLANK(D148),"",VLOOKUP($D148,'list for drop down box'!$A:$B,2,FALSE))</f>
        <v/>
      </c>
      <c r="F148" s="108" t="str">
        <f>IF(ISBLANK($D148),"",VLOOKUP($D148,'list for drop down box'!$A:$C,3,FALSE))</f>
        <v/>
      </c>
      <c r="G148" s="109" t="str">
        <f>IF(ISBLANK($D148),"",VLOOKUP($D148,'list for drop down box'!$A$3:$E$4471,4,FALSE))</f>
        <v/>
      </c>
      <c r="H148" s="110" t="str">
        <f>IF(ISBLANK($D148),"",VLOOKUP($D148,'list for drop down box'!$A$3:$E$4471,5,FALSE))</f>
        <v/>
      </c>
      <c r="I148" s="77"/>
      <c r="J148" s="71"/>
      <c r="K148" s="74"/>
      <c r="L148" s="72"/>
      <c r="M148" s="72"/>
      <c r="N148" s="73"/>
      <c r="O148" s="74"/>
      <c r="P148" s="74"/>
      <c r="Q148" s="74"/>
      <c r="R148" s="78"/>
      <c r="S148" s="78"/>
      <c r="T148" s="76"/>
      <c r="U148" s="106" t="str">
        <f t="shared" si="25"/>
        <v/>
      </c>
      <c r="V148" s="32">
        <f t="shared" si="21"/>
        <v>0</v>
      </c>
      <c r="W148" s="32">
        <f>IF(OR(ISBLANK(O148),ISBLANK(P148)),0,IF(COUNTIF('list for drop down box'!$R$4:$R$88,O148&amp;P148)=1,0,1))</f>
        <v>0</v>
      </c>
      <c r="X148" s="32">
        <f t="shared" si="23"/>
        <v>0</v>
      </c>
      <c r="Y148">
        <f>IF(AND(SUM(R$9:R310)&gt;0,SUM(R$9:R310)&lt;15),1,0)</f>
        <v>0</v>
      </c>
    </row>
    <row r="149" spans="1:25" s="14" customFormat="1" x14ac:dyDescent="0.25">
      <c r="A149" s="13" t="str">
        <f t="shared" si="24"/>
        <v>0-141</v>
      </c>
      <c r="B149" s="11">
        <f t="shared" si="22"/>
        <v>141</v>
      </c>
      <c r="C149" s="56">
        <f t="shared" si="0"/>
        <v>0</v>
      </c>
      <c r="D149" s="69"/>
      <c r="E149" s="107" t="str">
        <f>IF(ISBLANK(D149),"",VLOOKUP($D149,'list for drop down box'!$A:$B,2,FALSE))</f>
        <v/>
      </c>
      <c r="F149" s="108" t="str">
        <f>IF(ISBLANK($D149),"",VLOOKUP($D149,'list for drop down box'!$A:$C,3,FALSE))</f>
        <v/>
      </c>
      <c r="G149" s="109" t="str">
        <f>IF(ISBLANK($D149),"",VLOOKUP($D149,'list for drop down box'!$A$3:$E$4471,4,FALSE))</f>
        <v/>
      </c>
      <c r="H149" s="110" t="str">
        <f>IF(ISBLANK($D149),"",VLOOKUP($D149,'list for drop down box'!$A$3:$E$4471,5,FALSE))</f>
        <v/>
      </c>
      <c r="I149" s="77"/>
      <c r="J149" s="71"/>
      <c r="K149" s="74"/>
      <c r="L149" s="72"/>
      <c r="M149" s="72"/>
      <c r="N149" s="73"/>
      <c r="O149" s="74"/>
      <c r="P149" s="74"/>
      <c r="Q149" s="74"/>
      <c r="R149" s="78"/>
      <c r="S149" s="78"/>
      <c r="T149" s="76"/>
      <c r="U149" s="106" t="str">
        <f t="shared" si="25"/>
        <v/>
      </c>
      <c r="V149" s="32">
        <f t="shared" si="21"/>
        <v>0</v>
      </c>
      <c r="W149" s="32">
        <f>IF(OR(ISBLANK(O149),ISBLANK(P149)),0,IF(COUNTIF('list for drop down box'!$R$4:$R$88,O149&amp;P149)=1,0,1))</f>
        <v>0</v>
      </c>
      <c r="X149" s="32">
        <f t="shared" si="23"/>
        <v>0</v>
      </c>
      <c r="Y149">
        <f>IF(AND(SUM(R$9:R311)&gt;0,SUM(R$9:R311)&lt;15),1,0)</f>
        <v>0</v>
      </c>
    </row>
    <row r="150" spans="1:25" s="14" customFormat="1" x14ac:dyDescent="0.25">
      <c r="A150" s="13" t="str">
        <f t="shared" si="24"/>
        <v>0-142</v>
      </c>
      <c r="B150" s="11">
        <f t="shared" si="22"/>
        <v>142</v>
      </c>
      <c r="C150" s="56">
        <f t="shared" si="0"/>
        <v>0</v>
      </c>
      <c r="D150" s="69"/>
      <c r="E150" s="107" t="str">
        <f>IF(ISBLANK(D150),"",VLOOKUP($D150,'list for drop down box'!$A:$B,2,FALSE))</f>
        <v/>
      </c>
      <c r="F150" s="108" t="str">
        <f>IF(ISBLANK($D150),"",VLOOKUP($D150,'list for drop down box'!$A:$C,3,FALSE))</f>
        <v/>
      </c>
      <c r="G150" s="109" t="str">
        <f>IF(ISBLANK($D150),"",VLOOKUP($D150,'list for drop down box'!$A$3:$E$4471,4,FALSE))</f>
        <v/>
      </c>
      <c r="H150" s="110" t="str">
        <f>IF(ISBLANK($D150),"",VLOOKUP($D150,'list for drop down box'!$A$3:$E$4471,5,FALSE))</f>
        <v/>
      </c>
      <c r="I150" s="77"/>
      <c r="J150" s="71"/>
      <c r="K150" s="74"/>
      <c r="L150" s="72"/>
      <c r="M150" s="72"/>
      <c r="N150" s="73"/>
      <c r="O150" s="74"/>
      <c r="P150" s="74"/>
      <c r="Q150" s="74"/>
      <c r="R150" s="78"/>
      <c r="S150" s="78"/>
      <c r="T150" s="76"/>
      <c r="U150" s="106" t="str">
        <f t="shared" si="25"/>
        <v/>
      </c>
      <c r="V150" s="32">
        <f t="shared" si="21"/>
        <v>0</v>
      </c>
      <c r="W150" s="32">
        <f>IF(OR(ISBLANK(O150),ISBLANK(P150)),0,IF(COUNTIF('list for drop down box'!$R$4:$R$88,O150&amp;P150)=1,0,1))</f>
        <v>0</v>
      </c>
      <c r="X150" s="32">
        <f t="shared" si="23"/>
        <v>0</v>
      </c>
      <c r="Y150">
        <f>IF(AND(SUM(R$9:R312)&gt;0,SUM(R$9:R312)&lt;15),1,0)</f>
        <v>0</v>
      </c>
    </row>
    <row r="151" spans="1:25" s="14" customFormat="1" x14ac:dyDescent="0.25">
      <c r="A151" s="13" t="str">
        <f t="shared" si="24"/>
        <v>0-143</v>
      </c>
      <c r="B151" s="11">
        <f t="shared" si="22"/>
        <v>143</v>
      </c>
      <c r="C151" s="56">
        <f t="shared" si="0"/>
        <v>0</v>
      </c>
      <c r="D151" s="69"/>
      <c r="E151" s="107" t="str">
        <f>IF(ISBLANK(D151),"",VLOOKUP($D151,'list for drop down box'!$A:$B,2,FALSE))</f>
        <v/>
      </c>
      <c r="F151" s="108" t="str">
        <f>IF(ISBLANK($D151),"",VLOOKUP($D151,'list for drop down box'!$A:$C,3,FALSE))</f>
        <v/>
      </c>
      <c r="G151" s="109" t="str">
        <f>IF(ISBLANK($D151),"",VLOOKUP($D151,'list for drop down box'!$A$3:$E$4471,4,FALSE))</f>
        <v/>
      </c>
      <c r="H151" s="110" t="str">
        <f>IF(ISBLANK($D151),"",VLOOKUP($D151,'list for drop down box'!$A$3:$E$4471,5,FALSE))</f>
        <v/>
      </c>
      <c r="I151" s="77"/>
      <c r="J151" s="71"/>
      <c r="K151" s="74"/>
      <c r="L151" s="72"/>
      <c r="M151" s="72"/>
      <c r="N151" s="73"/>
      <c r="O151" s="74"/>
      <c r="P151" s="74"/>
      <c r="Q151" s="74"/>
      <c r="R151" s="78"/>
      <c r="S151" s="78"/>
      <c r="T151" s="76"/>
      <c r="U151" s="106" t="str">
        <f t="shared" si="25"/>
        <v/>
      </c>
      <c r="V151" s="32">
        <f t="shared" si="21"/>
        <v>0</v>
      </c>
      <c r="W151" s="32">
        <f>IF(OR(ISBLANK(O151),ISBLANK(P151)),0,IF(COUNTIF('list for drop down box'!$R$4:$R$88,O151&amp;P151)=1,0,1))</f>
        <v>0</v>
      </c>
      <c r="X151" s="32">
        <f t="shared" si="23"/>
        <v>0</v>
      </c>
      <c r="Y151">
        <f>IF(AND(SUM(R$9:R313)&gt;0,SUM(R$9:R313)&lt;15),1,0)</f>
        <v>0</v>
      </c>
    </row>
    <row r="152" spans="1:25" s="14" customFormat="1" x14ac:dyDescent="0.25">
      <c r="A152" s="13" t="str">
        <f t="shared" si="24"/>
        <v>0-144</v>
      </c>
      <c r="B152" s="11">
        <f t="shared" si="22"/>
        <v>144</v>
      </c>
      <c r="C152" s="56">
        <f t="shared" si="0"/>
        <v>0</v>
      </c>
      <c r="D152" s="69"/>
      <c r="E152" s="107" t="str">
        <f>IF(ISBLANK(D152),"",VLOOKUP($D152,'list for drop down box'!$A:$B,2,FALSE))</f>
        <v/>
      </c>
      <c r="F152" s="108" t="str">
        <f>IF(ISBLANK($D152),"",VLOOKUP($D152,'list for drop down box'!$A:$C,3,FALSE))</f>
        <v/>
      </c>
      <c r="G152" s="109" t="str">
        <f>IF(ISBLANK($D152),"",VLOOKUP($D152,'list for drop down box'!$A$3:$E$4471,4,FALSE))</f>
        <v/>
      </c>
      <c r="H152" s="110" t="str">
        <f>IF(ISBLANK($D152),"",VLOOKUP($D152,'list for drop down box'!$A$3:$E$4471,5,FALSE))</f>
        <v/>
      </c>
      <c r="I152" s="77"/>
      <c r="J152" s="71"/>
      <c r="K152" s="74"/>
      <c r="L152" s="72"/>
      <c r="M152" s="72"/>
      <c r="N152" s="73"/>
      <c r="O152" s="74"/>
      <c r="P152" s="74"/>
      <c r="Q152" s="74"/>
      <c r="R152" s="78"/>
      <c r="S152" s="78"/>
      <c r="T152" s="76"/>
      <c r="U152" s="106" t="str">
        <f t="shared" si="25"/>
        <v/>
      </c>
      <c r="V152" s="32">
        <f t="shared" si="21"/>
        <v>0</v>
      </c>
      <c r="W152" s="32">
        <f>IF(OR(ISBLANK(O152),ISBLANK(P152)),0,IF(COUNTIF('list for drop down box'!$R$4:$R$88,O152&amp;P152)=1,0,1))</f>
        <v>0</v>
      </c>
      <c r="X152" s="32">
        <f t="shared" si="23"/>
        <v>0</v>
      </c>
      <c r="Y152">
        <f>IF(AND(SUM(R$9:R314)&gt;0,SUM(R$9:R314)&lt;15),1,0)</f>
        <v>0</v>
      </c>
    </row>
    <row r="153" spans="1:25" s="14" customFormat="1" x14ac:dyDescent="0.25">
      <c r="A153" s="13" t="str">
        <f t="shared" si="24"/>
        <v>0-145</v>
      </c>
      <c r="B153" s="11">
        <f t="shared" si="22"/>
        <v>145</v>
      </c>
      <c r="C153" s="56">
        <f t="shared" si="0"/>
        <v>0</v>
      </c>
      <c r="D153" s="69"/>
      <c r="E153" s="107" t="str">
        <f>IF(ISBLANK(D153),"",VLOOKUP($D153,'list for drop down box'!$A:$B,2,FALSE))</f>
        <v/>
      </c>
      <c r="F153" s="108" t="str">
        <f>IF(ISBLANK($D153),"",VLOOKUP($D153,'list for drop down box'!$A:$C,3,FALSE))</f>
        <v/>
      </c>
      <c r="G153" s="109" t="str">
        <f>IF(ISBLANK($D153),"",VLOOKUP($D153,'list for drop down box'!$A$3:$E$4471,4,FALSE))</f>
        <v/>
      </c>
      <c r="H153" s="110" t="str">
        <f>IF(ISBLANK($D153),"",VLOOKUP($D153,'list for drop down box'!$A$3:$E$4471,5,FALSE))</f>
        <v/>
      </c>
      <c r="I153" s="77"/>
      <c r="J153" s="71"/>
      <c r="K153" s="74"/>
      <c r="L153" s="72"/>
      <c r="M153" s="72"/>
      <c r="N153" s="73"/>
      <c r="O153" s="74"/>
      <c r="P153" s="74"/>
      <c r="Q153" s="74"/>
      <c r="R153" s="78"/>
      <c r="S153" s="78"/>
      <c r="T153" s="76"/>
      <c r="U153" s="106" t="str">
        <f t="shared" si="25"/>
        <v/>
      </c>
      <c r="V153" s="32">
        <f t="shared" si="21"/>
        <v>0</v>
      </c>
      <c r="W153" s="32">
        <f>IF(OR(ISBLANK(O153),ISBLANK(P153)),0,IF(COUNTIF('list for drop down box'!$R$4:$R$88,O153&amp;P153)=1,0,1))</f>
        <v>0</v>
      </c>
      <c r="X153" s="32">
        <f t="shared" si="23"/>
        <v>0</v>
      </c>
      <c r="Y153">
        <f>IF(AND(SUM(R$9:R315)&gt;0,SUM(R$9:R315)&lt;15),1,0)</f>
        <v>0</v>
      </c>
    </row>
    <row r="154" spans="1:25" s="14" customFormat="1" x14ac:dyDescent="0.25">
      <c r="A154" s="13" t="str">
        <f t="shared" si="24"/>
        <v>0-146</v>
      </c>
      <c r="B154" s="11">
        <f t="shared" si="22"/>
        <v>146</v>
      </c>
      <c r="C154" s="56">
        <f t="shared" si="0"/>
        <v>0</v>
      </c>
      <c r="D154" s="69"/>
      <c r="E154" s="107" t="str">
        <f>IF(ISBLANK(D154),"",VLOOKUP($D154,'list for drop down box'!$A:$B,2,FALSE))</f>
        <v/>
      </c>
      <c r="F154" s="108" t="str">
        <f>IF(ISBLANK($D154),"",VLOOKUP($D154,'list for drop down box'!$A:$C,3,FALSE))</f>
        <v/>
      </c>
      <c r="G154" s="109" t="str">
        <f>IF(ISBLANK($D154),"",VLOOKUP($D154,'list for drop down box'!$A$3:$E$4471,4,FALSE))</f>
        <v/>
      </c>
      <c r="H154" s="110" t="str">
        <f>IF(ISBLANK($D154),"",VLOOKUP($D154,'list for drop down box'!$A$3:$E$4471,5,FALSE))</f>
        <v/>
      </c>
      <c r="I154" s="77"/>
      <c r="J154" s="71"/>
      <c r="K154" s="74"/>
      <c r="L154" s="72"/>
      <c r="M154" s="72"/>
      <c r="N154" s="73"/>
      <c r="O154" s="74"/>
      <c r="P154" s="74"/>
      <c r="Q154" s="74"/>
      <c r="R154" s="78"/>
      <c r="S154" s="78"/>
      <c r="T154" s="76"/>
      <c r="U154" s="106" t="str">
        <f t="shared" si="25"/>
        <v/>
      </c>
      <c r="V154" s="32">
        <f t="shared" si="21"/>
        <v>0</v>
      </c>
      <c r="W154" s="32">
        <f>IF(OR(ISBLANK(O154),ISBLANK(P154)),0,IF(COUNTIF('list for drop down box'!$R$4:$R$88,O154&amp;P154)=1,0,1))</f>
        <v>0</v>
      </c>
      <c r="X154" s="32">
        <f t="shared" si="23"/>
        <v>0</v>
      </c>
      <c r="Y154">
        <f>IF(AND(SUM(R$9:R316)&gt;0,SUM(R$9:R316)&lt;15),1,0)</f>
        <v>0</v>
      </c>
    </row>
    <row r="155" spans="1:25" s="14" customFormat="1" x14ac:dyDescent="0.25">
      <c r="A155" s="13" t="str">
        <f t="shared" si="24"/>
        <v>0-147</v>
      </c>
      <c r="B155" s="11">
        <f t="shared" si="22"/>
        <v>147</v>
      </c>
      <c r="C155" s="56">
        <f t="shared" si="0"/>
        <v>0</v>
      </c>
      <c r="D155" s="69"/>
      <c r="E155" s="107" t="str">
        <f>IF(ISBLANK(D155),"",VLOOKUP($D155,'list for drop down box'!$A:$B,2,FALSE))</f>
        <v/>
      </c>
      <c r="F155" s="108" t="str">
        <f>IF(ISBLANK($D155),"",VLOOKUP($D155,'list for drop down box'!$A:$C,3,FALSE))</f>
        <v/>
      </c>
      <c r="G155" s="109" t="str">
        <f>IF(ISBLANK($D155),"",VLOOKUP($D155,'list for drop down box'!$A$3:$E$4471,4,FALSE))</f>
        <v/>
      </c>
      <c r="H155" s="110" t="str">
        <f>IF(ISBLANK($D155),"",VLOOKUP($D155,'list for drop down box'!$A$3:$E$4471,5,FALSE))</f>
        <v/>
      </c>
      <c r="I155" s="77"/>
      <c r="J155" s="71"/>
      <c r="K155" s="74"/>
      <c r="L155" s="72"/>
      <c r="M155" s="72"/>
      <c r="N155" s="73"/>
      <c r="O155" s="74"/>
      <c r="P155" s="74"/>
      <c r="Q155" s="74"/>
      <c r="R155" s="78"/>
      <c r="S155" s="78"/>
      <c r="T155" s="76"/>
      <c r="U155" s="106" t="str">
        <f t="shared" si="25"/>
        <v/>
      </c>
      <c r="V155" s="32">
        <f t="shared" si="21"/>
        <v>0</v>
      </c>
      <c r="W155" s="32">
        <f>IF(OR(ISBLANK(O155),ISBLANK(P155)),0,IF(COUNTIF('list for drop down box'!$R$4:$R$88,O155&amp;P155)=1,0,1))</f>
        <v>0</v>
      </c>
      <c r="X155" s="32">
        <f t="shared" si="23"/>
        <v>0</v>
      </c>
      <c r="Y155">
        <f>IF(AND(SUM(R$9:R317)&gt;0,SUM(R$9:R317)&lt;15),1,0)</f>
        <v>0</v>
      </c>
    </row>
    <row r="156" spans="1:25" s="14" customFormat="1" x14ac:dyDescent="0.25">
      <c r="A156" s="13" t="str">
        <f t="shared" si="24"/>
        <v>0-148</v>
      </c>
      <c r="B156" s="11">
        <f t="shared" si="22"/>
        <v>148</v>
      </c>
      <c r="C156" s="56">
        <f t="shared" si="0"/>
        <v>0</v>
      </c>
      <c r="D156" s="69"/>
      <c r="E156" s="107" t="str">
        <f>IF(ISBLANK(D156),"",VLOOKUP($D156,'list for drop down box'!$A:$B,2,FALSE))</f>
        <v/>
      </c>
      <c r="F156" s="108" t="str">
        <f>IF(ISBLANK($D156),"",VLOOKUP($D156,'list for drop down box'!$A:$C,3,FALSE))</f>
        <v/>
      </c>
      <c r="G156" s="109" t="str">
        <f>IF(ISBLANK($D156),"",VLOOKUP($D156,'list for drop down box'!$A$3:$E$4471,4,FALSE))</f>
        <v/>
      </c>
      <c r="H156" s="110" t="str">
        <f>IF(ISBLANK($D156),"",VLOOKUP($D156,'list for drop down box'!$A$3:$E$4471,5,FALSE))</f>
        <v/>
      </c>
      <c r="I156" s="77"/>
      <c r="J156" s="71"/>
      <c r="K156" s="74"/>
      <c r="L156" s="72"/>
      <c r="M156" s="72"/>
      <c r="N156" s="73"/>
      <c r="O156" s="74"/>
      <c r="P156" s="74"/>
      <c r="Q156" s="74"/>
      <c r="R156" s="78"/>
      <c r="S156" s="78"/>
      <c r="T156" s="76"/>
      <c r="U156" s="106" t="str">
        <f t="shared" si="25"/>
        <v/>
      </c>
      <c r="V156" s="32">
        <f t="shared" si="21"/>
        <v>0</v>
      </c>
      <c r="W156" s="32">
        <f>IF(OR(ISBLANK(O156),ISBLANK(P156)),0,IF(COUNTIF('list for drop down box'!$R$4:$R$88,O156&amp;P156)=1,0,1))</f>
        <v>0</v>
      </c>
      <c r="X156" s="32">
        <f t="shared" si="23"/>
        <v>0</v>
      </c>
      <c r="Y156">
        <f>IF(AND(SUM(R$9:R318)&gt;0,SUM(R$9:R318)&lt;15),1,0)</f>
        <v>0</v>
      </c>
    </row>
    <row r="157" spans="1:25" s="14" customFormat="1" x14ac:dyDescent="0.25">
      <c r="A157" s="13" t="str">
        <f t="shared" si="24"/>
        <v>0-149</v>
      </c>
      <c r="B157" s="11">
        <f t="shared" si="22"/>
        <v>149</v>
      </c>
      <c r="C157" s="56">
        <f t="shared" si="0"/>
        <v>0</v>
      </c>
      <c r="D157" s="69"/>
      <c r="E157" s="107" t="str">
        <f>IF(ISBLANK(D157),"",VLOOKUP($D157,'list for drop down box'!$A:$B,2,FALSE))</f>
        <v/>
      </c>
      <c r="F157" s="108" t="str">
        <f>IF(ISBLANK($D157),"",VLOOKUP($D157,'list for drop down box'!$A:$C,3,FALSE))</f>
        <v/>
      </c>
      <c r="G157" s="109" t="str">
        <f>IF(ISBLANK($D157),"",VLOOKUP($D157,'list for drop down box'!$A$3:$E$4471,4,FALSE))</f>
        <v/>
      </c>
      <c r="H157" s="110" t="str">
        <f>IF(ISBLANK($D157),"",VLOOKUP($D157,'list for drop down box'!$A$3:$E$4471,5,FALSE))</f>
        <v/>
      </c>
      <c r="I157" s="77"/>
      <c r="J157" s="71"/>
      <c r="K157" s="74"/>
      <c r="L157" s="72"/>
      <c r="M157" s="72"/>
      <c r="N157" s="73"/>
      <c r="O157" s="74"/>
      <c r="P157" s="74"/>
      <c r="Q157" s="74"/>
      <c r="R157" s="78"/>
      <c r="S157" s="78"/>
      <c r="T157" s="76"/>
      <c r="U157" s="106" t="str">
        <f t="shared" si="25"/>
        <v/>
      </c>
      <c r="V157" s="32">
        <f t="shared" si="21"/>
        <v>0</v>
      </c>
      <c r="W157" s="32">
        <f>IF(OR(ISBLANK(O157),ISBLANK(P157)),0,IF(COUNTIF('list for drop down box'!$R$4:$R$88,O157&amp;P157)=1,0,1))</f>
        <v>0</v>
      </c>
      <c r="X157" s="32">
        <f t="shared" si="23"/>
        <v>0</v>
      </c>
      <c r="Y157">
        <f>IF(AND(SUM(R$9:R319)&gt;0,SUM(R$9:R319)&lt;15),1,0)</f>
        <v>0</v>
      </c>
    </row>
    <row r="158" spans="1:25" s="14" customFormat="1" x14ac:dyDescent="0.25">
      <c r="A158" s="13" t="str">
        <f t="shared" si="24"/>
        <v>0-150</v>
      </c>
      <c r="B158" s="11">
        <f t="shared" si="22"/>
        <v>150</v>
      </c>
      <c r="C158" s="56">
        <f t="shared" si="0"/>
        <v>0</v>
      </c>
      <c r="D158" s="69"/>
      <c r="E158" s="107" t="str">
        <f>IF(ISBLANK(D158),"",VLOOKUP($D158,'list for drop down box'!$A:$B,2,FALSE))</f>
        <v/>
      </c>
      <c r="F158" s="108" t="str">
        <f>IF(ISBLANK($D158),"",VLOOKUP($D158,'list for drop down box'!$A:$C,3,FALSE))</f>
        <v/>
      </c>
      <c r="G158" s="109" t="str">
        <f>IF(ISBLANK($D158),"",VLOOKUP($D158,'list for drop down box'!$A$3:$E$4471,4,FALSE))</f>
        <v/>
      </c>
      <c r="H158" s="110" t="str">
        <f>IF(ISBLANK($D158),"",VLOOKUP($D158,'list for drop down box'!$A$3:$E$4471,5,FALSE))</f>
        <v/>
      </c>
      <c r="I158" s="77"/>
      <c r="J158" s="71"/>
      <c r="K158" s="74"/>
      <c r="L158" s="72"/>
      <c r="M158" s="72"/>
      <c r="N158" s="73"/>
      <c r="O158" s="74"/>
      <c r="P158" s="74"/>
      <c r="Q158" s="74"/>
      <c r="R158" s="78"/>
      <c r="S158" s="78"/>
      <c r="T158" s="76"/>
      <c r="U158" s="106" t="str">
        <f t="shared" si="25"/>
        <v/>
      </c>
      <c r="V158" s="32">
        <f t="shared" si="21"/>
        <v>0</v>
      </c>
      <c r="W158" s="32">
        <f>IF(OR(ISBLANK(O158),ISBLANK(P158)),0,IF(COUNTIF('list for drop down box'!$R$4:$R$88,O158&amp;P158)=1,0,1))</f>
        <v>0</v>
      </c>
      <c r="X158" s="32">
        <f t="shared" si="23"/>
        <v>0</v>
      </c>
      <c r="Y158">
        <f>IF(AND(SUM(R$9:R320)&gt;0,SUM(R$9:R320)&lt;15),1,0)</f>
        <v>0</v>
      </c>
    </row>
    <row r="159" spans="1:25" s="14" customFormat="1" x14ac:dyDescent="0.25">
      <c r="A159" s="13" t="str">
        <f t="shared" si="24"/>
        <v>0-151</v>
      </c>
      <c r="B159" s="11">
        <f t="shared" si="22"/>
        <v>151</v>
      </c>
      <c r="C159" s="56">
        <f t="shared" si="0"/>
        <v>0</v>
      </c>
      <c r="D159" s="69"/>
      <c r="E159" s="107" t="str">
        <f>IF(ISBLANK(D159),"",VLOOKUP($D159,'list for drop down box'!$A:$B,2,FALSE))</f>
        <v/>
      </c>
      <c r="F159" s="108" t="str">
        <f>IF(ISBLANK($D159),"",VLOOKUP($D159,'list for drop down box'!$A:$C,3,FALSE))</f>
        <v/>
      </c>
      <c r="G159" s="109" t="str">
        <f>IF(ISBLANK($D159),"",VLOOKUP($D159,'list for drop down box'!$A$3:$E$4471,4,FALSE))</f>
        <v/>
      </c>
      <c r="H159" s="110" t="str">
        <f>IF(ISBLANK($D159),"",VLOOKUP($D159,'list for drop down box'!$A$3:$E$4471,5,FALSE))</f>
        <v/>
      </c>
      <c r="I159" s="77"/>
      <c r="J159" s="71"/>
      <c r="K159" s="74"/>
      <c r="L159" s="72"/>
      <c r="M159" s="72"/>
      <c r="N159" s="73"/>
      <c r="O159" s="74"/>
      <c r="P159" s="74"/>
      <c r="Q159" s="74"/>
      <c r="R159" s="78"/>
      <c r="S159" s="78"/>
      <c r="T159" s="76"/>
      <c r="U159" s="106" t="str">
        <f t="shared" si="25"/>
        <v/>
      </c>
      <c r="V159" s="32">
        <f t="shared" si="21"/>
        <v>0</v>
      </c>
      <c r="W159" s="32">
        <f>IF(OR(ISBLANK(O159),ISBLANK(P159)),0,IF(COUNTIF('list for drop down box'!$R$4:$R$88,O159&amp;P159)=1,0,1))</f>
        <v>0</v>
      </c>
      <c r="X159" s="32">
        <f t="shared" si="23"/>
        <v>0</v>
      </c>
      <c r="Y159">
        <f>IF(AND(SUM(R$9:R321)&gt;0,SUM(R$9:R321)&lt;15),1,0)</f>
        <v>0</v>
      </c>
    </row>
    <row r="160" spans="1:25" s="14" customFormat="1" x14ac:dyDescent="0.25">
      <c r="A160" s="13" t="str">
        <f t="shared" si="24"/>
        <v>0-152</v>
      </c>
      <c r="B160" s="11">
        <f t="shared" si="22"/>
        <v>152</v>
      </c>
      <c r="C160" s="56">
        <f t="shared" si="0"/>
        <v>0</v>
      </c>
      <c r="D160" s="69"/>
      <c r="E160" s="107" t="str">
        <f>IF(ISBLANK(D160),"",VLOOKUP($D160,'list for drop down box'!$A:$B,2,FALSE))</f>
        <v/>
      </c>
      <c r="F160" s="108" t="str">
        <f>IF(ISBLANK($D160),"",VLOOKUP($D160,'list for drop down box'!$A:$C,3,FALSE))</f>
        <v/>
      </c>
      <c r="G160" s="109" t="str">
        <f>IF(ISBLANK($D160),"",VLOOKUP($D160,'list for drop down box'!$A$3:$E$4471,4,FALSE))</f>
        <v/>
      </c>
      <c r="H160" s="110" t="str">
        <f>IF(ISBLANK($D160),"",VLOOKUP($D160,'list for drop down box'!$A$3:$E$4471,5,FALSE))</f>
        <v/>
      </c>
      <c r="I160" s="77"/>
      <c r="J160" s="71"/>
      <c r="K160" s="74"/>
      <c r="L160" s="72"/>
      <c r="M160" s="72"/>
      <c r="N160" s="73"/>
      <c r="O160" s="74"/>
      <c r="P160" s="74"/>
      <c r="Q160" s="74"/>
      <c r="R160" s="78"/>
      <c r="S160" s="78"/>
      <c r="T160" s="76"/>
      <c r="U160" s="106" t="str">
        <f t="shared" si="25"/>
        <v/>
      </c>
      <c r="V160" s="32">
        <f t="shared" si="21"/>
        <v>0</v>
      </c>
      <c r="W160" s="32">
        <f>IF(OR(ISBLANK(O160),ISBLANK(P160)),0,IF(COUNTIF('list for drop down box'!$R$4:$R$88,O160&amp;P160)=1,0,1))</f>
        <v>0</v>
      </c>
      <c r="X160" s="32">
        <f t="shared" si="23"/>
        <v>0</v>
      </c>
      <c r="Y160">
        <f>IF(AND(SUM(R$9:R322)&gt;0,SUM(R$9:R322)&lt;15),1,0)</f>
        <v>0</v>
      </c>
    </row>
    <row r="161" spans="1:25" s="14" customFormat="1" x14ac:dyDescent="0.25">
      <c r="A161" s="13" t="str">
        <f t="shared" si="24"/>
        <v>0-153</v>
      </c>
      <c r="B161" s="11">
        <f t="shared" si="22"/>
        <v>153</v>
      </c>
      <c r="C161" s="56">
        <f t="shared" si="0"/>
        <v>0</v>
      </c>
      <c r="D161" s="69"/>
      <c r="E161" s="107" t="str">
        <f>IF(ISBLANK(D161),"",VLOOKUP($D161,'list for drop down box'!$A:$B,2,FALSE))</f>
        <v/>
      </c>
      <c r="F161" s="108" t="str">
        <f>IF(ISBLANK($D161),"",VLOOKUP($D161,'list for drop down box'!$A:$C,3,FALSE))</f>
        <v/>
      </c>
      <c r="G161" s="109" t="str">
        <f>IF(ISBLANK($D161),"",VLOOKUP($D161,'list for drop down box'!$A$3:$E$4471,4,FALSE))</f>
        <v/>
      </c>
      <c r="H161" s="110" t="str">
        <f>IF(ISBLANK($D161),"",VLOOKUP($D161,'list for drop down box'!$A$3:$E$4471,5,FALSE))</f>
        <v/>
      </c>
      <c r="I161" s="77"/>
      <c r="J161" s="71"/>
      <c r="K161" s="74"/>
      <c r="L161" s="72"/>
      <c r="M161" s="72"/>
      <c r="N161" s="73"/>
      <c r="O161" s="74"/>
      <c r="P161" s="74"/>
      <c r="Q161" s="74"/>
      <c r="R161" s="78"/>
      <c r="S161" s="78"/>
      <c r="T161" s="76"/>
      <c r="U161" s="106" t="str">
        <f t="shared" si="25"/>
        <v/>
      </c>
      <c r="V161" s="32">
        <f t="shared" si="21"/>
        <v>0</v>
      </c>
      <c r="W161" s="32">
        <f>IF(OR(ISBLANK(O161),ISBLANK(P161)),0,IF(COUNTIF('list for drop down box'!$R$4:$R$88,O161&amp;P161)=1,0,1))</f>
        <v>0</v>
      </c>
      <c r="X161" s="32">
        <f t="shared" si="23"/>
        <v>0</v>
      </c>
      <c r="Y161">
        <f>IF(AND(SUM(R$9:R323)&gt;0,SUM(R$9:R323)&lt;15),1,0)</f>
        <v>0</v>
      </c>
    </row>
    <row r="162" spans="1:25" s="14" customFormat="1" x14ac:dyDescent="0.25">
      <c r="A162" s="13" t="str">
        <f t="shared" si="24"/>
        <v>0-154</v>
      </c>
      <c r="B162" s="11">
        <f t="shared" si="22"/>
        <v>154</v>
      </c>
      <c r="C162" s="56">
        <f t="shared" si="0"/>
        <v>0</v>
      </c>
      <c r="D162" s="69"/>
      <c r="E162" s="107" t="str">
        <f>IF(ISBLANK(D162),"",VLOOKUP($D162,'list for drop down box'!$A:$B,2,FALSE))</f>
        <v/>
      </c>
      <c r="F162" s="108" t="str">
        <f>IF(ISBLANK($D162),"",VLOOKUP($D162,'list for drop down box'!$A:$C,3,FALSE))</f>
        <v/>
      </c>
      <c r="G162" s="109" t="str">
        <f>IF(ISBLANK($D162),"",VLOOKUP($D162,'list for drop down box'!$A$3:$E$4471,4,FALSE))</f>
        <v/>
      </c>
      <c r="H162" s="110" t="str">
        <f>IF(ISBLANK($D162),"",VLOOKUP($D162,'list for drop down box'!$A$3:$E$4471,5,FALSE))</f>
        <v/>
      </c>
      <c r="I162" s="77"/>
      <c r="J162" s="71"/>
      <c r="K162" s="74"/>
      <c r="L162" s="72"/>
      <c r="M162" s="72"/>
      <c r="N162" s="73"/>
      <c r="O162" s="74"/>
      <c r="P162" s="74"/>
      <c r="Q162" s="74"/>
      <c r="R162" s="78"/>
      <c r="S162" s="78"/>
      <c r="T162" s="76"/>
      <c r="U162" s="106" t="str">
        <f t="shared" si="25"/>
        <v/>
      </c>
      <c r="V162" s="32">
        <f t="shared" si="21"/>
        <v>0</v>
      </c>
      <c r="W162" s="32">
        <f>IF(OR(ISBLANK(O162),ISBLANK(P162)),0,IF(COUNTIF('list for drop down box'!$R$4:$R$88,O162&amp;P162)=1,0,1))</f>
        <v>0</v>
      </c>
      <c r="X162" s="32">
        <f t="shared" si="23"/>
        <v>0</v>
      </c>
      <c r="Y162">
        <f>IF(AND(SUM(R$9:R324)&gt;0,SUM(R$9:R324)&lt;15),1,0)</f>
        <v>0</v>
      </c>
    </row>
    <row r="163" spans="1:25" s="14" customFormat="1" x14ac:dyDescent="0.25">
      <c r="A163" s="13" t="str">
        <f t="shared" si="24"/>
        <v>0-155</v>
      </c>
      <c r="B163" s="11">
        <f t="shared" si="22"/>
        <v>155</v>
      </c>
      <c r="C163" s="56">
        <f t="shared" si="0"/>
        <v>0</v>
      </c>
      <c r="D163" s="69"/>
      <c r="E163" s="107" t="str">
        <f>IF(ISBLANK(D163),"",VLOOKUP($D163,'list for drop down box'!$A:$B,2,FALSE))</f>
        <v/>
      </c>
      <c r="F163" s="108" t="str">
        <f>IF(ISBLANK($D163),"",VLOOKUP($D163,'list for drop down box'!$A:$C,3,FALSE))</f>
        <v/>
      </c>
      <c r="G163" s="109" t="str">
        <f>IF(ISBLANK($D163),"",VLOOKUP($D163,'list for drop down box'!$A$3:$E$4471,4,FALSE))</f>
        <v/>
      </c>
      <c r="H163" s="110" t="str">
        <f>IF(ISBLANK($D163),"",VLOOKUP($D163,'list for drop down box'!$A$3:$E$4471,5,FALSE))</f>
        <v/>
      </c>
      <c r="I163" s="77"/>
      <c r="J163" s="71"/>
      <c r="K163" s="74"/>
      <c r="L163" s="72"/>
      <c r="M163" s="72"/>
      <c r="N163" s="73"/>
      <c r="O163" s="74"/>
      <c r="P163" s="74"/>
      <c r="Q163" s="74"/>
      <c r="R163" s="78"/>
      <c r="S163" s="78"/>
      <c r="T163" s="76"/>
      <c r="U163" s="106" t="str">
        <f t="shared" si="25"/>
        <v/>
      </c>
      <c r="V163" s="32">
        <f t="shared" si="21"/>
        <v>0</v>
      </c>
      <c r="W163" s="32">
        <f>IF(OR(ISBLANK(O163),ISBLANK(P163)),0,IF(COUNTIF('list for drop down box'!$R$4:$R$88,O163&amp;P163)=1,0,1))</f>
        <v>0</v>
      </c>
      <c r="X163" s="32">
        <f t="shared" si="23"/>
        <v>0</v>
      </c>
      <c r="Y163">
        <f>IF(AND(SUM(R$9:R325)&gt;0,SUM(R$9:R325)&lt;15),1,0)</f>
        <v>0</v>
      </c>
    </row>
    <row r="164" spans="1:25" s="14" customFormat="1" x14ac:dyDescent="0.25">
      <c r="A164" s="13" t="str">
        <f t="shared" si="24"/>
        <v>0-156</v>
      </c>
      <c r="B164" s="11">
        <f t="shared" si="22"/>
        <v>156</v>
      </c>
      <c r="C164" s="56">
        <f t="shared" si="0"/>
        <v>0</v>
      </c>
      <c r="D164" s="69"/>
      <c r="E164" s="107" t="str">
        <f>IF(ISBLANK(D164),"",VLOOKUP($D164,'list for drop down box'!$A:$B,2,FALSE))</f>
        <v/>
      </c>
      <c r="F164" s="108" t="str">
        <f>IF(ISBLANK($D164),"",VLOOKUP($D164,'list for drop down box'!$A:$C,3,FALSE))</f>
        <v/>
      </c>
      <c r="G164" s="109" t="str">
        <f>IF(ISBLANK($D164),"",VLOOKUP($D164,'list for drop down box'!$A$3:$E$4471,4,FALSE))</f>
        <v/>
      </c>
      <c r="H164" s="110" t="str">
        <f>IF(ISBLANK($D164),"",VLOOKUP($D164,'list for drop down box'!$A$3:$E$4471,5,FALSE))</f>
        <v/>
      </c>
      <c r="I164" s="77"/>
      <c r="J164" s="71"/>
      <c r="K164" s="74"/>
      <c r="L164" s="72"/>
      <c r="M164" s="72"/>
      <c r="N164" s="73"/>
      <c r="O164" s="74"/>
      <c r="P164" s="74"/>
      <c r="Q164" s="74"/>
      <c r="R164" s="78"/>
      <c r="S164" s="78"/>
      <c r="T164" s="76"/>
      <c r="U164" s="106" t="str">
        <f t="shared" si="25"/>
        <v/>
      </c>
      <c r="V164" s="32">
        <f t="shared" si="21"/>
        <v>0</v>
      </c>
      <c r="W164" s="32">
        <f>IF(OR(ISBLANK(O164),ISBLANK(P164)),0,IF(COUNTIF('list for drop down box'!$R$4:$R$88,O164&amp;P164)=1,0,1))</f>
        <v>0</v>
      </c>
      <c r="X164" s="32">
        <f t="shared" si="23"/>
        <v>0</v>
      </c>
      <c r="Y164">
        <f>IF(AND(SUM(R$9:R326)&gt;0,SUM(R$9:R326)&lt;15),1,0)</f>
        <v>0</v>
      </c>
    </row>
    <row r="165" spans="1:25" s="14" customFormat="1" x14ac:dyDescent="0.25">
      <c r="A165" s="13" t="str">
        <f t="shared" si="24"/>
        <v>0-157</v>
      </c>
      <c r="B165" s="11">
        <f t="shared" si="22"/>
        <v>157</v>
      </c>
      <c r="C165" s="56">
        <f t="shared" si="0"/>
        <v>0</v>
      </c>
      <c r="D165" s="69"/>
      <c r="E165" s="107" t="str">
        <f>IF(ISBLANK(D165),"",VLOOKUP($D165,'list for drop down box'!$A:$B,2,FALSE))</f>
        <v/>
      </c>
      <c r="F165" s="108" t="str">
        <f>IF(ISBLANK($D165),"",VLOOKUP($D165,'list for drop down box'!$A:$C,3,FALSE))</f>
        <v/>
      </c>
      <c r="G165" s="109" t="str">
        <f>IF(ISBLANK($D165),"",VLOOKUP($D165,'list for drop down box'!$A$3:$E$4471,4,FALSE))</f>
        <v/>
      </c>
      <c r="H165" s="110" t="str">
        <f>IF(ISBLANK($D165),"",VLOOKUP($D165,'list for drop down box'!$A$3:$E$4471,5,FALSE))</f>
        <v/>
      </c>
      <c r="I165" s="77"/>
      <c r="J165" s="71"/>
      <c r="K165" s="74"/>
      <c r="L165" s="72"/>
      <c r="M165" s="72"/>
      <c r="N165" s="73"/>
      <c r="O165" s="74"/>
      <c r="P165" s="74"/>
      <c r="Q165" s="74"/>
      <c r="R165" s="78"/>
      <c r="S165" s="78"/>
      <c r="T165" s="76"/>
      <c r="U165" s="106" t="str">
        <f t="shared" si="25"/>
        <v/>
      </c>
      <c r="V165" s="32">
        <f t="shared" si="21"/>
        <v>0</v>
      </c>
      <c r="W165" s="32">
        <f>IF(OR(ISBLANK(O165),ISBLANK(P165)),0,IF(COUNTIF('list for drop down box'!$R$4:$R$88,O165&amp;P165)=1,0,1))</f>
        <v>0</v>
      </c>
      <c r="X165" s="32">
        <f t="shared" si="23"/>
        <v>0</v>
      </c>
      <c r="Y165">
        <f>IF(AND(SUM(R$9:R327)&gt;0,SUM(R$9:R327)&lt;15),1,0)</f>
        <v>0</v>
      </c>
    </row>
    <row r="166" spans="1:25" s="14" customFormat="1" x14ac:dyDescent="0.25">
      <c r="A166" s="13" t="str">
        <f t="shared" si="24"/>
        <v>0-158</v>
      </c>
      <c r="B166" s="11">
        <f t="shared" si="22"/>
        <v>158</v>
      </c>
      <c r="C166" s="56">
        <f t="shared" si="0"/>
        <v>0</v>
      </c>
      <c r="D166" s="69"/>
      <c r="E166" s="107" t="str">
        <f>IF(ISBLANK(D166),"",VLOOKUP($D166,'list for drop down box'!$A:$B,2,FALSE))</f>
        <v/>
      </c>
      <c r="F166" s="108" t="str">
        <f>IF(ISBLANK($D166),"",VLOOKUP($D166,'list for drop down box'!$A:$C,3,FALSE))</f>
        <v/>
      </c>
      <c r="G166" s="109" t="str">
        <f>IF(ISBLANK($D166),"",VLOOKUP($D166,'list for drop down box'!$A$3:$E$4471,4,FALSE))</f>
        <v/>
      </c>
      <c r="H166" s="110" t="str">
        <f>IF(ISBLANK($D166),"",VLOOKUP($D166,'list for drop down box'!$A$3:$E$4471,5,FALSE))</f>
        <v/>
      </c>
      <c r="I166" s="77"/>
      <c r="J166" s="71"/>
      <c r="K166" s="74"/>
      <c r="L166" s="72"/>
      <c r="M166" s="72"/>
      <c r="N166" s="73"/>
      <c r="O166" s="74"/>
      <c r="P166" s="74"/>
      <c r="Q166" s="74"/>
      <c r="R166" s="78"/>
      <c r="S166" s="78"/>
      <c r="T166" s="76"/>
      <c r="U166" s="106" t="str">
        <f t="shared" si="25"/>
        <v/>
      </c>
      <c r="V166" s="32">
        <f t="shared" si="21"/>
        <v>0</v>
      </c>
      <c r="W166" s="32">
        <f>IF(OR(ISBLANK(O166),ISBLANK(P166)),0,IF(COUNTIF('list for drop down box'!$R$4:$R$88,O166&amp;P166)=1,0,1))</f>
        <v>0</v>
      </c>
      <c r="X166" s="32">
        <f t="shared" si="23"/>
        <v>0</v>
      </c>
      <c r="Y166">
        <f>IF(AND(SUM(R$9:R328)&gt;0,SUM(R$9:R328)&lt;15),1,0)</f>
        <v>0</v>
      </c>
    </row>
    <row r="167" spans="1:25" s="14" customFormat="1" x14ac:dyDescent="0.25">
      <c r="A167" s="13" t="str">
        <f t="shared" si="24"/>
        <v>0-159</v>
      </c>
      <c r="B167" s="11">
        <f t="shared" si="22"/>
        <v>159</v>
      </c>
      <c r="C167" s="56">
        <f t="shared" si="0"/>
        <v>0</v>
      </c>
      <c r="D167" s="69"/>
      <c r="E167" s="107" t="str">
        <f>IF(ISBLANK(D167),"",VLOOKUP($D167,'list for drop down box'!$A:$B,2,FALSE))</f>
        <v/>
      </c>
      <c r="F167" s="108" t="str">
        <f>IF(ISBLANK($D167),"",VLOOKUP($D167,'list for drop down box'!$A:$C,3,FALSE))</f>
        <v/>
      </c>
      <c r="G167" s="109" t="str">
        <f>IF(ISBLANK($D167),"",VLOOKUP($D167,'list for drop down box'!$A$3:$E$4471,4,FALSE))</f>
        <v/>
      </c>
      <c r="H167" s="110" t="str">
        <f>IF(ISBLANK($D167),"",VLOOKUP($D167,'list for drop down box'!$A$3:$E$4471,5,FALSE))</f>
        <v/>
      </c>
      <c r="I167" s="77"/>
      <c r="J167" s="71"/>
      <c r="K167" s="74"/>
      <c r="L167" s="72"/>
      <c r="M167" s="72"/>
      <c r="N167" s="73"/>
      <c r="O167" s="74"/>
      <c r="P167" s="74"/>
      <c r="Q167" s="74"/>
      <c r="R167" s="78"/>
      <c r="S167" s="78"/>
      <c r="T167" s="76"/>
      <c r="U167" s="106" t="str">
        <f t="shared" si="25"/>
        <v/>
      </c>
      <c r="V167" s="32">
        <f t="shared" si="21"/>
        <v>0</v>
      </c>
      <c r="W167" s="32">
        <f>IF(OR(ISBLANK(O167),ISBLANK(P167)),0,IF(COUNTIF('list for drop down box'!$R$4:$R$88,O167&amp;P167)=1,0,1))</f>
        <v>0</v>
      </c>
      <c r="X167" s="32">
        <f t="shared" si="23"/>
        <v>0</v>
      </c>
      <c r="Y167">
        <f>IF(AND(SUM(R$9:R329)&gt;0,SUM(R$9:R329)&lt;15),1,0)</f>
        <v>0</v>
      </c>
    </row>
    <row r="168" spans="1:25" s="14" customFormat="1" x14ac:dyDescent="0.25">
      <c r="A168" s="13" t="str">
        <f t="shared" si="24"/>
        <v>0-160</v>
      </c>
      <c r="B168" s="11">
        <f t="shared" si="22"/>
        <v>160</v>
      </c>
      <c r="C168" s="56">
        <f t="shared" si="0"/>
        <v>0</v>
      </c>
      <c r="D168" s="69"/>
      <c r="E168" s="107" t="str">
        <f>IF(ISBLANK(D168),"",VLOOKUP($D168,'list for drop down box'!$A:$B,2,FALSE))</f>
        <v/>
      </c>
      <c r="F168" s="108" t="str">
        <f>IF(ISBLANK($D168),"",VLOOKUP($D168,'list for drop down box'!$A:$C,3,FALSE))</f>
        <v/>
      </c>
      <c r="G168" s="109" t="str">
        <f>IF(ISBLANK($D168),"",VLOOKUP($D168,'list for drop down box'!$A$3:$E$4471,4,FALSE))</f>
        <v/>
      </c>
      <c r="H168" s="110" t="str">
        <f>IF(ISBLANK($D168),"",VLOOKUP($D168,'list for drop down box'!$A$3:$E$4471,5,FALSE))</f>
        <v/>
      </c>
      <c r="I168" s="77"/>
      <c r="J168" s="71"/>
      <c r="K168" s="74"/>
      <c r="L168" s="72"/>
      <c r="M168" s="72"/>
      <c r="N168" s="73"/>
      <c r="O168" s="74"/>
      <c r="P168" s="74"/>
      <c r="Q168" s="74"/>
      <c r="R168" s="78"/>
      <c r="S168" s="78"/>
      <c r="T168" s="76"/>
      <c r="U168" s="106" t="str">
        <f t="shared" si="25"/>
        <v/>
      </c>
      <c r="V168" s="32">
        <f t="shared" si="21"/>
        <v>0</v>
      </c>
      <c r="W168" s="32">
        <f>IF(OR(ISBLANK(O168),ISBLANK(P168)),0,IF(COUNTIF('list for drop down box'!$R$4:$R$88,O168&amp;P168)=1,0,1))</f>
        <v>0</v>
      </c>
      <c r="X168" s="32">
        <f t="shared" si="23"/>
        <v>0</v>
      </c>
      <c r="Y168">
        <f>IF(AND(SUM(R$9:R330)&gt;0,SUM(R$9:R330)&lt;15),1,0)</f>
        <v>0</v>
      </c>
    </row>
    <row r="169" spans="1:25" s="14" customFormat="1" x14ac:dyDescent="0.25">
      <c r="A169" s="13" t="str">
        <f t="shared" si="24"/>
        <v>0-161</v>
      </c>
      <c r="B169" s="11">
        <f t="shared" si="22"/>
        <v>161</v>
      </c>
      <c r="C169" s="56">
        <f t="shared" si="0"/>
        <v>0</v>
      </c>
      <c r="D169" s="69"/>
      <c r="E169" s="107" t="str">
        <f>IF(ISBLANK(D169),"",VLOOKUP($D169,'list for drop down box'!$A:$B,2,FALSE))</f>
        <v/>
      </c>
      <c r="F169" s="108" t="str">
        <f>IF(ISBLANK($D169),"",VLOOKUP($D169,'list for drop down box'!$A:$C,3,FALSE))</f>
        <v/>
      </c>
      <c r="G169" s="109" t="str">
        <f>IF(ISBLANK($D169),"",VLOOKUP($D169,'list for drop down box'!$A$3:$E$4471,4,FALSE))</f>
        <v/>
      </c>
      <c r="H169" s="110" t="str">
        <f>IF(ISBLANK($D169),"",VLOOKUP($D169,'list for drop down box'!$A$3:$E$4471,5,FALSE))</f>
        <v/>
      </c>
      <c r="I169" s="77"/>
      <c r="J169" s="71"/>
      <c r="K169" s="74"/>
      <c r="L169" s="72"/>
      <c r="M169" s="72"/>
      <c r="N169" s="73"/>
      <c r="O169" s="74"/>
      <c r="P169" s="74"/>
      <c r="Q169" s="74"/>
      <c r="R169" s="78"/>
      <c r="S169" s="78"/>
      <c r="T169" s="76"/>
      <c r="U169" s="106" t="str">
        <f t="shared" si="25"/>
        <v/>
      </c>
      <c r="V169" s="32">
        <f t="shared" ref="V169:V202" si="26">IF(OR(N169="New Site",ISBLANK(N169)),0,IF(O169=VLOOKUP($F$5&amp;$N169,TLA_Lookup,5,FALSE),0,1))</f>
        <v>0</v>
      </c>
      <c r="W169" s="32">
        <f>IF(OR(ISBLANK(O169),ISBLANK(P169)),0,IF(COUNTIF('list for drop down box'!$R$4:$R$88,O169&amp;P169)=1,0,1))</f>
        <v>0</v>
      </c>
      <c r="X169" s="32">
        <f t="shared" si="23"/>
        <v>0</v>
      </c>
      <c r="Y169">
        <f>IF(AND(SUM(R$9:R331)&gt;0,SUM(R$9:R331)&lt;15),1,0)</f>
        <v>0</v>
      </c>
    </row>
    <row r="170" spans="1:25" s="14" customFormat="1" x14ac:dyDescent="0.25">
      <c r="A170" s="13" t="str">
        <f t="shared" si="24"/>
        <v>0-162</v>
      </c>
      <c r="B170" s="11">
        <f t="shared" si="22"/>
        <v>162</v>
      </c>
      <c r="C170" s="56">
        <f t="shared" si="0"/>
        <v>0</v>
      </c>
      <c r="D170" s="69"/>
      <c r="E170" s="107" t="str">
        <f>IF(ISBLANK(D170),"",VLOOKUP($D170,'list for drop down box'!$A:$B,2,FALSE))</f>
        <v/>
      </c>
      <c r="F170" s="108" t="str">
        <f>IF(ISBLANK($D170),"",VLOOKUP($D170,'list for drop down box'!$A:$C,3,FALSE))</f>
        <v/>
      </c>
      <c r="G170" s="109" t="str">
        <f>IF(ISBLANK($D170),"",VLOOKUP($D170,'list for drop down box'!$A$3:$E$4471,4,FALSE))</f>
        <v/>
      </c>
      <c r="H170" s="110" t="str">
        <f>IF(ISBLANK($D170),"",VLOOKUP($D170,'list for drop down box'!$A$3:$E$4471,5,FALSE))</f>
        <v/>
      </c>
      <c r="I170" s="77"/>
      <c r="J170" s="71"/>
      <c r="K170" s="74"/>
      <c r="L170" s="72"/>
      <c r="M170" s="72"/>
      <c r="N170" s="73"/>
      <c r="O170" s="74"/>
      <c r="P170" s="74"/>
      <c r="Q170" s="74"/>
      <c r="R170" s="78"/>
      <c r="S170" s="78"/>
      <c r="T170" s="76"/>
      <c r="U170" s="106" t="str">
        <f t="shared" si="25"/>
        <v/>
      </c>
      <c r="V170" s="32">
        <f t="shared" si="26"/>
        <v>0</v>
      </c>
      <c r="W170" s="32">
        <f>IF(OR(ISBLANK(O170),ISBLANK(P170)),0,IF(COUNTIF('list for drop down box'!$R$4:$R$88,O170&amp;P170)=1,0,1))</f>
        <v>0</v>
      </c>
      <c r="X170" s="32">
        <f t="shared" si="23"/>
        <v>0</v>
      </c>
      <c r="Y170">
        <f>IF(AND(SUM(R$9:R332)&gt;0,SUM(R$9:R332)&lt;15),1,0)</f>
        <v>0</v>
      </c>
    </row>
    <row r="171" spans="1:25" s="14" customFormat="1" x14ac:dyDescent="0.25">
      <c r="A171" s="13" t="str">
        <f t="shared" si="24"/>
        <v>0-163</v>
      </c>
      <c r="B171" s="11">
        <f t="shared" si="22"/>
        <v>163</v>
      </c>
      <c r="C171" s="56">
        <f t="shared" si="0"/>
        <v>0</v>
      </c>
      <c r="D171" s="69"/>
      <c r="E171" s="107" t="str">
        <f>IF(ISBLANK(D171),"",VLOOKUP($D171,'list for drop down box'!$A:$B,2,FALSE))</f>
        <v/>
      </c>
      <c r="F171" s="108" t="str">
        <f>IF(ISBLANK($D171),"",VLOOKUP($D171,'list for drop down box'!$A:$C,3,FALSE))</f>
        <v/>
      </c>
      <c r="G171" s="109" t="str">
        <f>IF(ISBLANK($D171),"",VLOOKUP($D171,'list for drop down box'!$A$3:$E$4471,4,FALSE))</f>
        <v/>
      </c>
      <c r="H171" s="110" t="str">
        <f>IF(ISBLANK($D171),"",VLOOKUP($D171,'list for drop down box'!$A$3:$E$4471,5,FALSE))</f>
        <v/>
      </c>
      <c r="I171" s="77"/>
      <c r="J171" s="71"/>
      <c r="K171" s="74"/>
      <c r="L171" s="72"/>
      <c r="M171" s="72"/>
      <c r="N171" s="73"/>
      <c r="O171" s="74"/>
      <c r="P171" s="74"/>
      <c r="Q171" s="74"/>
      <c r="R171" s="78"/>
      <c r="S171" s="78"/>
      <c r="T171" s="76"/>
      <c r="U171" s="106" t="str">
        <f t="shared" si="25"/>
        <v/>
      </c>
      <c r="V171" s="32">
        <f t="shared" si="26"/>
        <v>0</v>
      </c>
      <c r="W171" s="32">
        <f>IF(OR(ISBLANK(O171),ISBLANK(P171)),0,IF(COUNTIF('list for drop down box'!$R$4:$R$88,O171&amp;P171)=1,0,1))</f>
        <v>0</v>
      </c>
      <c r="X171" s="32">
        <f t="shared" si="23"/>
        <v>0</v>
      </c>
      <c r="Y171">
        <f>IF(AND(SUM(R$9:R333)&gt;0,SUM(R$9:R333)&lt;15),1,0)</f>
        <v>0</v>
      </c>
    </row>
    <row r="172" spans="1:25" s="14" customFormat="1" x14ac:dyDescent="0.25">
      <c r="A172" s="13" t="str">
        <f t="shared" si="24"/>
        <v>0-164</v>
      </c>
      <c r="B172" s="11">
        <f t="shared" si="22"/>
        <v>164</v>
      </c>
      <c r="C172" s="56">
        <f t="shared" si="0"/>
        <v>0</v>
      </c>
      <c r="D172" s="69"/>
      <c r="E172" s="107" t="str">
        <f>IF(ISBLANK(D172),"",VLOOKUP($D172,'list for drop down box'!$A:$B,2,FALSE))</f>
        <v/>
      </c>
      <c r="F172" s="108" t="str">
        <f>IF(ISBLANK($D172),"",VLOOKUP($D172,'list for drop down box'!$A:$C,3,FALSE))</f>
        <v/>
      </c>
      <c r="G172" s="109" t="str">
        <f>IF(ISBLANK($D172),"",VLOOKUP($D172,'list for drop down box'!$A$3:$E$4471,4,FALSE))</f>
        <v/>
      </c>
      <c r="H172" s="110" t="str">
        <f>IF(ISBLANK($D172),"",VLOOKUP($D172,'list for drop down box'!$A$3:$E$4471,5,FALSE))</f>
        <v/>
      </c>
      <c r="I172" s="77"/>
      <c r="J172" s="71"/>
      <c r="K172" s="74"/>
      <c r="L172" s="72"/>
      <c r="M172" s="72"/>
      <c r="N172" s="73"/>
      <c r="O172" s="74"/>
      <c r="P172" s="74"/>
      <c r="Q172" s="74"/>
      <c r="R172" s="78"/>
      <c r="S172" s="78"/>
      <c r="T172" s="76"/>
      <c r="U172" s="106" t="str">
        <f t="shared" si="25"/>
        <v/>
      </c>
      <c r="V172" s="32">
        <f t="shared" si="26"/>
        <v>0</v>
      </c>
      <c r="W172" s="32">
        <f>IF(OR(ISBLANK(O172),ISBLANK(P172)),0,IF(COUNTIF('list for drop down box'!$R$4:$R$88,O172&amp;P172)=1,0,1))</f>
        <v>0</v>
      </c>
      <c r="X172" s="32">
        <f t="shared" si="23"/>
        <v>0</v>
      </c>
      <c r="Y172">
        <f>IF(AND(SUM(R$9:R334)&gt;0,SUM(R$9:R334)&lt;15),1,0)</f>
        <v>0</v>
      </c>
    </row>
    <row r="173" spans="1:25" s="14" customFormat="1" x14ac:dyDescent="0.25">
      <c r="A173" s="13" t="str">
        <f t="shared" si="24"/>
        <v>0-165</v>
      </c>
      <c r="B173" s="11">
        <f t="shared" si="22"/>
        <v>165</v>
      </c>
      <c r="C173" s="56">
        <f t="shared" si="0"/>
        <v>0</v>
      </c>
      <c r="D173" s="69"/>
      <c r="E173" s="107" t="str">
        <f>IF(ISBLANK(D173),"",VLOOKUP($D173,'list for drop down box'!$A:$B,2,FALSE))</f>
        <v/>
      </c>
      <c r="F173" s="108" t="str">
        <f>IF(ISBLANK($D173),"",VLOOKUP($D173,'list for drop down box'!$A:$C,3,FALSE))</f>
        <v/>
      </c>
      <c r="G173" s="109" t="str">
        <f>IF(ISBLANK($D173),"",VLOOKUP($D173,'list for drop down box'!$A$3:$E$4471,4,FALSE))</f>
        <v/>
      </c>
      <c r="H173" s="110" t="str">
        <f>IF(ISBLANK($D173),"",VLOOKUP($D173,'list for drop down box'!$A$3:$E$4471,5,FALSE))</f>
        <v/>
      </c>
      <c r="I173" s="77"/>
      <c r="J173" s="71"/>
      <c r="K173" s="74"/>
      <c r="L173" s="72"/>
      <c r="M173" s="72"/>
      <c r="N173" s="73"/>
      <c r="O173" s="74"/>
      <c r="P173" s="74"/>
      <c r="Q173" s="74"/>
      <c r="R173" s="78"/>
      <c r="S173" s="78"/>
      <c r="T173" s="76"/>
      <c r="U173" s="106" t="str">
        <f t="shared" si="25"/>
        <v/>
      </c>
      <c r="V173" s="32">
        <f t="shared" si="26"/>
        <v>0</v>
      </c>
      <c r="W173" s="32">
        <f>IF(OR(ISBLANK(O173),ISBLANK(P173)),0,IF(COUNTIF('list for drop down box'!$R$4:$R$88,O173&amp;P173)=1,0,1))</f>
        <v>0</v>
      </c>
      <c r="X173" s="32">
        <f t="shared" si="23"/>
        <v>0</v>
      </c>
      <c r="Y173">
        <f>IF(AND(SUM(R$9:R335)&gt;0,SUM(R$9:R335)&lt;15),1,0)</f>
        <v>0</v>
      </c>
    </row>
    <row r="174" spans="1:25" s="14" customFormat="1" x14ac:dyDescent="0.25">
      <c r="A174" s="13" t="str">
        <f t="shared" si="24"/>
        <v>0-166</v>
      </c>
      <c r="B174" s="11">
        <f t="shared" si="22"/>
        <v>166</v>
      </c>
      <c r="C174" s="56">
        <f t="shared" si="0"/>
        <v>0</v>
      </c>
      <c r="D174" s="69"/>
      <c r="E174" s="107" t="str">
        <f>IF(ISBLANK(D174),"",VLOOKUP($D174,'list for drop down box'!$A:$B,2,FALSE))</f>
        <v/>
      </c>
      <c r="F174" s="108" t="str">
        <f>IF(ISBLANK($D174),"",VLOOKUP($D174,'list for drop down box'!$A:$C,3,FALSE))</f>
        <v/>
      </c>
      <c r="G174" s="109" t="str">
        <f>IF(ISBLANK($D174),"",VLOOKUP($D174,'list for drop down box'!$A$3:$E$4471,4,FALSE))</f>
        <v/>
      </c>
      <c r="H174" s="110" t="str">
        <f>IF(ISBLANK($D174),"",VLOOKUP($D174,'list for drop down box'!$A$3:$E$4471,5,FALSE))</f>
        <v/>
      </c>
      <c r="I174" s="77"/>
      <c r="J174" s="71"/>
      <c r="K174" s="74"/>
      <c r="L174" s="72"/>
      <c r="M174" s="72"/>
      <c r="N174" s="73"/>
      <c r="O174" s="74"/>
      <c r="P174" s="74"/>
      <c r="Q174" s="74"/>
      <c r="R174" s="78"/>
      <c r="S174" s="78"/>
      <c r="T174" s="76"/>
      <c r="U174" s="106" t="str">
        <f t="shared" si="25"/>
        <v/>
      </c>
      <c r="V174" s="32">
        <f t="shared" si="26"/>
        <v>0</v>
      </c>
      <c r="W174" s="32">
        <f>IF(OR(ISBLANK(O174),ISBLANK(P174)),0,IF(COUNTIF('list for drop down box'!$R$4:$R$88,O174&amp;P174)=1,0,1))</f>
        <v>0</v>
      </c>
      <c r="X174" s="32">
        <f t="shared" si="23"/>
        <v>0</v>
      </c>
      <c r="Y174">
        <f>IF(AND(SUM(R$9:R336)&gt;0,SUM(R$9:R336)&lt;15),1,0)</f>
        <v>0</v>
      </c>
    </row>
    <row r="175" spans="1:25" s="14" customFormat="1" x14ac:dyDescent="0.25">
      <c r="A175" s="13" t="str">
        <f t="shared" si="24"/>
        <v>0-167</v>
      </c>
      <c r="B175" s="11">
        <f t="shared" si="22"/>
        <v>167</v>
      </c>
      <c r="C175" s="56">
        <f t="shared" si="0"/>
        <v>0</v>
      </c>
      <c r="D175" s="69"/>
      <c r="E175" s="107" t="str">
        <f>IF(ISBLANK(D175),"",VLOOKUP($D175,'list for drop down box'!$A:$B,2,FALSE))</f>
        <v/>
      </c>
      <c r="F175" s="108" t="str">
        <f>IF(ISBLANK($D175),"",VLOOKUP($D175,'list for drop down box'!$A:$C,3,FALSE))</f>
        <v/>
      </c>
      <c r="G175" s="109" t="str">
        <f>IF(ISBLANK($D175),"",VLOOKUP($D175,'list for drop down box'!$A$3:$E$4471,4,FALSE))</f>
        <v/>
      </c>
      <c r="H175" s="110" t="str">
        <f>IF(ISBLANK($D175),"",VLOOKUP($D175,'list for drop down box'!$A$3:$E$4471,5,FALSE))</f>
        <v/>
      </c>
      <c r="I175" s="77"/>
      <c r="J175" s="71"/>
      <c r="K175" s="74"/>
      <c r="L175" s="72"/>
      <c r="M175" s="72"/>
      <c r="N175" s="73"/>
      <c r="O175" s="74"/>
      <c r="P175" s="74"/>
      <c r="Q175" s="74"/>
      <c r="R175" s="78"/>
      <c r="S175" s="78"/>
      <c r="T175" s="76"/>
      <c r="U175" s="106" t="str">
        <f t="shared" si="25"/>
        <v/>
      </c>
      <c r="V175" s="32">
        <f t="shared" si="26"/>
        <v>0</v>
      </c>
      <c r="W175" s="32">
        <f>IF(OR(ISBLANK(O175),ISBLANK(P175)),0,IF(COUNTIF('list for drop down box'!$R$4:$R$88,O175&amp;P175)=1,0,1))</f>
        <v>0</v>
      </c>
      <c r="X175" s="32">
        <f t="shared" si="23"/>
        <v>0</v>
      </c>
      <c r="Y175">
        <f>IF(AND(SUM(R$9:R337)&gt;0,SUM(R$9:R337)&lt;15),1,0)</f>
        <v>0</v>
      </c>
    </row>
    <row r="176" spans="1:25" s="14" customFormat="1" x14ac:dyDescent="0.25">
      <c r="A176" s="13" t="str">
        <f t="shared" si="24"/>
        <v>0-168</v>
      </c>
      <c r="B176" s="11">
        <f t="shared" si="22"/>
        <v>168</v>
      </c>
      <c r="C176" s="56">
        <f t="shared" si="0"/>
        <v>0</v>
      </c>
      <c r="D176" s="69"/>
      <c r="E176" s="107" t="str">
        <f>IF(ISBLANK(D176),"",VLOOKUP($D176,'list for drop down box'!$A:$B,2,FALSE))</f>
        <v/>
      </c>
      <c r="F176" s="108" t="str">
        <f>IF(ISBLANK($D176),"",VLOOKUP($D176,'list for drop down box'!$A:$C,3,FALSE))</f>
        <v/>
      </c>
      <c r="G176" s="109" t="str">
        <f>IF(ISBLANK($D176),"",VLOOKUP($D176,'list for drop down box'!$A$3:$E$4471,4,FALSE))</f>
        <v/>
      </c>
      <c r="H176" s="110" t="str">
        <f>IF(ISBLANK($D176),"",VLOOKUP($D176,'list for drop down box'!$A$3:$E$4471,5,FALSE))</f>
        <v/>
      </c>
      <c r="I176" s="77"/>
      <c r="J176" s="71"/>
      <c r="K176" s="74"/>
      <c r="L176" s="72"/>
      <c r="M176" s="72"/>
      <c r="N176" s="73"/>
      <c r="O176" s="74"/>
      <c r="P176" s="74"/>
      <c r="Q176" s="74"/>
      <c r="R176" s="78"/>
      <c r="S176" s="78"/>
      <c r="T176" s="76"/>
      <c r="U176" s="106" t="str">
        <f t="shared" si="25"/>
        <v/>
      </c>
      <c r="V176" s="32">
        <f t="shared" si="26"/>
        <v>0</v>
      </c>
      <c r="W176" s="32">
        <f>IF(OR(ISBLANK(O176),ISBLANK(P176)),0,IF(COUNTIF('list for drop down box'!$R$4:$R$88,O176&amp;P176)=1,0,1))</f>
        <v>0</v>
      </c>
      <c r="X176" s="32">
        <f t="shared" si="23"/>
        <v>0</v>
      </c>
      <c r="Y176">
        <f>IF(AND(SUM(R$9:R338)&gt;0,SUM(R$9:R338)&lt;15),1,0)</f>
        <v>0</v>
      </c>
    </row>
    <row r="177" spans="1:25" s="14" customFormat="1" x14ac:dyDescent="0.25">
      <c r="A177" s="13" t="str">
        <f t="shared" si="24"/>
        <v>0-169</v>
      </c>
      <c r="B177" s="11">
        <f t="shared" si="22"/>
        <v>169</v>
      </c>
      <c r="C177" s="56">
        <f t="shared" si="0"/>
        <v>0</v>
      </c>
      <c r="D177" s="69"/>
      <c r="E177" s="107" t="str">
        <f>IF(ISBLANK(D177),"",VLOOKUP($D177,'list for drop down box'!$A:$B,2,FALSE))</f>
        <v/>
      </c>
      <c r="F177" s="108" t="str">
        <f>IF(ISBLANK($D177),"",VLOOKUP($D177,'list for drop down box'!$A:$C,3,FALSE))</f>
        <v/>
      </c>
      <c r="G177" s="109" t="str">
        <f>IF(ISBLANK($D177),"",VLOOKUP($D177,'list for drop down box'!$A$3:$E$4471,4,FALSE))</f>
        <v/>
      </c>
      <c r="H177" s="110" t="str">
        <f>IF(ISBLANK($D177),"",VLOOKUP($D177,'list for drop down box'!$A$3:$E$4471,5,FALSE))</f>
        <v/>
      </c>
      <c r="I177" s="77"/>
      <c r="J177" s="71"/>
      <c r="K177" s="74"/>
      <c r="L177" s="72"/>
      <c r="M177" s="72"/>
      <c r="N177" s="73"/>
      <c r="O177" s="74"/>
      <c r="P177" s="74"/>
      <c r="Q177" s="74"/>
      <c r="R177" s="78"/>
      <c r="S177" s="78"/>
      <c r="T177" s="76"/>
      <c r="U177" s="106" t="str">
        <f t="shared" si="25"/>
        <v/>
      </c>
      <c r="V177" s="32">
        <f t="shared" si="26"/>
        <v>0</v>
      </c>
      <c r="W177" s="32">
        <f>IF(OR(ISBLANK(O177),ISBLANK(P177)),0,IF(COUNTIF('list for drop down box'!$R$4:$R$88,O177&amp;P177)=1,0,1))</f>
        <v>0</v>
      </c>
      <c r="X177" s="32">
        <f t="shared" si="23"/>
        <v>0</v>
      </c>
      <c r="Y177">
        <f>IF(AND(SUM(R$9:R339)&gt;0,SUM(R$9:R339)&lt;15),1,0)</f>
        <v>0</v>
      </c>
    </row>
    <row r="178" spans="1:25" s="14" customFormat="1" x14ac:dyDescent="0.25">
      <c r="A178" s="13" t="str">
        <f t="shared" si="24"/>
        <v>0-170</v>
      </c>
      <c r="B178" s="11">
        <f t="shared" si="22"/>
        <v>170</v>
      </c>
      <c r="C178" s="56">
        <f t="shared" si="0"/>
        <v>0</v>
      </c>
      <c r="D178" s="69"/>
      <c r="E178" s="107" t="str">
        <f>IF(ISBLANK(D178),"",VLOOKUP($D178,'list for drop down box'!$A:$B,2,FALSE))</f>
        <v/>
      </c>
      <c r="F178" s="108" t="str">
        <f>IF(ISBLANK($D178),"",VLOOKUP($D178,'list for drop down box'!$A:$C,3,FALSE))</f>
        <v/>
      </c>
      <c r="G178" s="109" t="str">
        <f>IF(ISBLANK($D178),"",VLOOKUP($D178,'list for drop down box'!$A$3:$E$4471,4,FALSE))</f>
        <v/>
      </c>
      <c r="H178" s="110" t="str">
        <f>IF(ISBLANK($D178),"",VLOOKUP($D178,'list for drop down box'!$A$3:$E$4471,5,FALSE))</f>
        <v/>
      </c>
      <c r="I178" s="77"/>
      <c r="J178" s="71"/>
      <c r="K178" s="74"/>
      <c r="L178" s="72"/>
      <c r="M178" s="72"/>
      <c r="N178" s="73"/>
      <c r="O178" s="74"/>
      <c r="P178" s="74"/>
      <c r="Q178" s="74"/>
      <c r="R178" s="78"/>
      <c r="S178" s="78"/>
      <c r="T178" s="76"/>
      <c r="U178" s="106" t="str">
        <f t="shared" si="25"/>
        <v/>
      </c>
      <c r="V178" s="32">
        <f t="shared" si="26"/>
        <v>0</v>
      </c>
      <c r="W178" s="32">
        <f>IF(OR(ISBLANK(O178),ISBLANK(P178)),0,IF(COUNTIF('list for drop down box'!$R$4:$R$88,O178&amp;P178)=1,0,1))</f>
        <v>0</v>
      </c>
      <c r="X178" s="32">
        <f t="shared" si="23"/>
        <v>0</v>
      </c>
      <c r="Y178">
        <f>IF(AND(SUM(R$9:R340)&gt;0,SUM(R$9:R340)&lt;15),1,0)</f>
        <v>0</v>
      </c>
    </row>
    <row r="179" spans="1:25" s="14" customFormat="1" x14ac:dyDescent="0.25">
      <c r="A179" s="13" t="str">
        <f t="shared" si="24"/>
        <v>0-171</v>
      </c>
      <c r="B179" s="11">
        <f t="shared" si="22"/>
        <v>171</v>
      </c>
      <c r="C179" s="56">
        <f t="shared" si="0"/>
        <v>0</v>
      </c>
      <c r="D179" s="69"/>
      <c r="E179" s="107" t="str">
        <f>IF(ISBLANK(D179),"",VLOOKUP($D179,'list for drop down box'!$A:$B,2,FALSE))</f>
        <v/>
      </c>
      <c r="F179" s="108" t="str">
        <f>IF(ISBLANK($D179),"",VLOOKUP($D179,'list for drop down box'!$A:$C,3,FALSE))</f>
        <v/>
      </c>
      <c r="G179" s="109" t="str">
        <f>IF(ISBLANK($D179),"",VLOOKUP($D179,'list for drop down box'!$A$3:$E$4471,4,FALSE))</f>
        <v/>
      </c>
      <c r="H179" s="110" t="str">
        <f>IF(ISBLANK($D179),"",VLOOKUP($D179,'list for drop down box'!$A$3:$E$4471,5,FALSE))</f>
        <v/>
      </c>
      <c r="I179" s="77"/>
      <c r="J179" s="71"/>
      <c r="K179" s="74"/>
      <c r="L179" s="72"/>
      <c r="M179" s="72"/>
      <c r="N179" s="73"/>
      <c r="O179" s="74"/>
      <c r="P179" s="74"/>
      <c r="Q179" s="74"/>
      <c r="R179" s="78"/>
      <c r="S179" s="78"/>
      <c r="T179" s="76"/>
      <c r="U179" s="106" t="str">
        <f t="shared" si="25"/>
        <v/>
      </c>
      <c r="V179" s="32">
        <f t="shared" si="26"/>
        <v>0</v>
      </c>
      <c r="W179" s="32">
        <f>IF(OR(ISBLANK(O179),ISBLANK(P179)),0,IF(COUNTIF('list for drop down box'!$R$4:$R$88,O179&amp;P179)=1,0,1))</f>
        <v>0</v>
      </c>
      <c r="X179" s="32">
        <f t="shared" si="23"/>
        <v>0</v>
      </c>
      <c r="Y179">
        <f>IF(AND(SUM(R$9:R341)&gt;0,SUM(R$9:R341)&lt;15),1,0)</f>
        <v>0</v>
      </c>
    </row>
    <row r="180" spans="1:25" s="14" customFormat="1" x14ac:dyDescent="0.25">
      <c r="A180" s="13" t="str">
        <f t="shared" si="24"/>
        <v>0-172</v>
      </c>
      <c r="B180" s="11">
        <f t="shared" si="22"/>
        <v>172</v>
      </c>
      <c r="C180" s="56">
        <f t="shared" si="0"/>
        <v>0</v>
      </c>
      <c r="D180" s="69"/>
      <c r="E180" s="107" t="str">
        <f>IF(ISBLANK(D180),"",VLOOKUP($D180,'list for drop down box'!$A:$B,2,FALSE))</f>
        <v/>
      </c>
      <c r="F180" s="108" t="str">
        <f>IF(ISBLANK($D180),"",VLOOKUP($D180,'list for drop down box'!$A:$C,3,FALSE))</f>
        <v/>
      </c>
      <c r="G180" s="109" t="str">
        <f>IF(ISBLANK($D180),"",VLOOKUP($D180,'list for drop down box'!$A$3:$E$4471,4,FALSE))</f>
        <v/>
      </c>
      <c r="H180" s="110" t="str">
        <f>IF(ISBLANK($D180),"",VLOOKUP($D180,'list for drop down box'!$A$3:$E$4471,5,FALSE))</f>
        <v/>
      </c>
      <c r="I180" s="77"/>
      <c r="J180" s="71"/>
      <c r="K180" s="74"/>
      <c r="L180" s="72"/>
      <c r="M180" s="72"/>
      <c r="N180" s="73"/>
      <c r="O180" s="74"/>
      <c r="P180" s="74"/>
      <c r="Q180" s="74"/>
      <c r="R180" s="78"/>
      <c r="S180" s="78"/>
      <c r="T180" s="76"/>
      <c r="U180" s="106" t="str">
        <f t="shared" si="25"/>
        <v/>
      </c>
      <c r="V180" s="32">
        <f t="shared" si="26"/>
        <v>0</v>
      </c>
      <c r="W180" s="32">
        <f>IF(OR(ISBLANK(O180),ISBLANK(P180)),0,IF(COUNTIF('list for drop down box'!$R$4:$R$88,O180&amp;P180)=1,0,1))</f>
        <v>0</v>
      </c>
      <c r="X180" s="32">
        <f t="shared" si="23"/>
        <v>0</v>
      </c>
      <c r="Y180">
        <f>IF(AND(SUM(R$9:R342)&gt;0,SUM(R$9:R342)&lt;15),1,0)</f>
        <v>0</v>
      </c>
    </row>
    <row r="181" spans="1:25" s="14" customFormat="1" x14ac:dyDescent="0.25">
      <c r="A181" s="13" t="str">
        <f t="shared" si="24"/>
        <v>0-173</v>
      </c>
      <c r="B181" s="11">
        <f t="shared" si="22"/>
        <v>173</v>
      </c>
      <c r="C181" s="56">
        <f t="shared" si="0"/>
        <v>0</v>
      </c>
      <c r="D181" s="69"/>
      <c r="E181" s="107" t="str">
        <f>IF(ISBLANK(D181),"",VLOOKUP($D181,'list for drop down box'!$A:$B,2,FALSE))</f>
        <v/>
      </c>
      <c r="F181" s="108" t="str">
        <f>IF(ISBLANK($D181),"",VLOOKUP($D181,'list for drop down box'!$A:$C,3,FALSE))</f>
        <v/>
      </c>
      <c r="G181" s="109" t="str">
        <f>IF(ISBLANK($D181),"",VLOOKUP($D181,'list for drop down box'!$A$3:$E$4471,4,FALSE))</f>
        <v/>
      </c>
      <c r="H181" s="110" t="str">
        <f>IF(ISBLANK($D181),"",VLOOKUP($D181,'list for drop down box'!$A$3:$E$4471,5,FALSE))</f>
        <v/>
      </c>
      <c r="I181" s="77"/>
      <c r="J181" s="71"/>
      <c r="K181" s="74"/>
      <c r="L181" s="72"/>
      <c r="M181" s="72"/>
      <c r="N181" s="73"/>
      <c r="O181" s="74"/>
      <c r="P181" s="74"/>
      <c r="Q181" s="74"/>
      <c r="R181" s="78"/>
      <c r="S181" s="78"/>
      <c r="T181" s="76"/>
      <c r="U181" s="106" t="str">
        <f t="shared" si="25"/>
        <v/>
      </c>
      <c r="V181" s="32">
        <f t="shared" si="26"/>
        <v>0</v>
      </c>
      <c r="W181" s="32">
        <f>IF(OR(ISBLANK(O181),ISBLANK(P181)),0,IF(COUNTIF('list for drop down box'!$R$4:$R$88,O181&amp;P181)=1,0,1))</f>
        <v>0</v>
      </c>
      <c r="X181" s="32">
        <f t="shared" si="23"/>
        <v>0</v>
      </c>
      <c r="Y181">
        <f>IF(AND(SUM(R$9:R343)&gt;0,SUM(R$9:R343)&lt;15),1,0)</f>
        <v>0</v>
      </c>
    </row>
    <row r="182" spans="1:25" s="14" customFormat="1" x14ac:dyDescent="0.25">
      <c r="A182" s="13" t="str">
        <f t="shared" si="24"/>
        <v>0-174</v>
      </c>
      <c r="B182" s="11">
        <f t="shared" si="22"/>
        <v>174</v>
      </c>
      <c r="C182" s="56">
        <f t="shared" si="0"/>
        <v>0</v>
      </c>
      <c r="D182" s="69"/>
      <c r="E182" s="107" t="str">
        <f>IF(ISBLANK(D182),"",VLOOKUP($D182,'list for drop down box'!$A:$B,2,FALSE))</f>
        <v/>
      </c>
      <c r="F182" s="108" t="str">
        <f>IF(ISBLANK($D182),"",VLOOKUP($D182,'list for drop down box'!$A:$C,3,FALSE))</f>
        <v/>
      </c>
      <c r="G182" s="109" t="str">
        <f>IF(ISBLANK($D182),"",VLOOKUP($D182,'list for drop down box'!$A$3:$E$4471,4,FALSE))</f>
        <v/>
      </c>
      <c r="H182" s="110" t="str">
        <f>IF(ISBLANK($D182),"",VLOOKUP($D182,'list for drop down box'!$A$3:$E$4471,5,FALSE))</f>
        <v/>
      </c>
      <c r="I182" s="77"/>
      <c r="J182" s="71"/>
      <c r="K182" s="74"/>
      <c r="L182" s="72"/>
      <c r="M182" s="72"/>
      <c r="N182" s="73"/>
      <c r="O182" s="74"/>
      <c r="P182" s="74"/>
      <c r="Q182" s="74"/>
      <c r="R182" s="78"/>
      <c r="S182" s="78"/>
      <c r="T182" s="76"/>
      <c r="U182" s="106" t="str">
        <f t="shared" si="25"/>
        <v/>
      </c>
      <c r="V182" s="32">
        <f t="shared" si="26"/>
        <v>0</v>
      </c>
      <c r="W182" s="32">
        <f>IF(OR(ISBLANK(O182),ISBLANK(P182)),0,IF(COUNTIF('list for drop down box'!$R$4:$R$88,O182&amp;P182)=1,0,1))</f>
        <v>0</v>
      </c>
      <c r="X182" s="32">
        <f t="shared" si="23"/>
        <v>0</v>
      </c>
      <c r="Y182">
        <f>IF(AND(SUM(R$9:R344)&gt;0,SUM(R$9:R344)&lt;15),1,0)</f>
        <v>0</v>
      </c>
    </row>
    <row r="183" spans="1:25" s="14" customFormat="1" x14ac:dyDescent="0.25">
      <c r="A183" s="13" t="str">
        <f t="shared" si="24"/>
        <v>0-175</v>
      </c>
      <c r="B183" s="11">
        <f t="shared" si="22"/>
        <v>175</v>
      </c>
      <c r="C183" s="56">
        <f t="shared" si="0"/>
        <v>0</v>
      </c>
      <c r="D183" s="69"/>
      <c r="E183" s="107" t="str">
        <f>IF(ISBLANK(D183),"",VLOOKUP($D183,'list for drop down box'!$A:$B,2,FALSE))</f>
        <v/>
      </c>
      <c r="F183" s="108" t="str">
        <f>IF(ISBLANK($D183),"",VLOOKUP($D183,'list for drop down box'!$A:$C,3,FALSE))</f>
        <v/>
      </c>
      <c r="G183" s="109" t="str">
        <f>IF(ISBLANK($D183),"",VLOOKUP($D183,'list for drop down box'!$A$3:$E$4471,4,FALSE))</f>
        <v/>
      </c>
      <c r="H183" s="110" t="str">
        <f>IF(ISBLANK($D183),"",VLOOKUP($D183,'list for drop down box'!$A$3:$E$4471,5,FALSE))</f>
        <v/>
      </c>
      <c r="I183" s="77"/>
      <c r="J183" s="71"/>
      <c r="K183" s="74"/>
      <c r="L183" s="72"/>
      <c r="M183" s="72"/>
      <c r="N183" s="73"/>
      <c r="O183" s="74"/>
      <c r="P183" s="74"/>
      <c r="Q183" s="74"/>
      <c r="R183" s="78"/>
      <c r="S183" s="78"/>
      <c r="T183" s="76"/>
      <c r="U183" s="106" t="str">
        <f t="shared" si="25"/>
        <v/>
      </c>
      <c r="V183" s="32">
        <f t="shared" si="26"/>
        <v>0</v>
      </c>
      <c r="W183" s="32">
        <f>IF(OR(ISBLANK(O183),ISBLANK(P183)),0,IF(COUNTIF('list for drop down box'!$R$4:$R$88,O183&amp;P183)=1,0,1))</f>
        <v>0</v>
      </c>
      <c r="X183" s="32">
        <f t="shared" si="23"/>
        <v>0</v>
      </c>
      <c r="Y183">
        <f>IF(AND(SUM(R$9:R345)&gt;0,SUM(R$9:R345)&lt;15),1,0)</f>
        <v>0</v>
      </c>
    </row>
    <row r="184" spans="1:25" s="14" customFormat="1" x14ac:dyDescent="0.25">
      <c r="A184" s="13" t="str">
        <f t="shared" si="24"/>
        <v>0-176</v>
      </c>
      <c r="B184" s="11">
        <f t="shared" si="22"/>
        <v>176</v>
      </c>
      <c r="C184" s="56">
        <f t="shared" si="0"/>
        <v>0</v>
      </c>
      <c r="D184" s="69"/>
      <c r="E184" s="107" t="str">
        <f>IF(ISBLANK(D184),"",VLOOKUP($D184,'list for drop down box'!$A:$B,2,FALSE))</f>
        <v/>
      </c>
      <c r="F184" s="108" t="str">
        <f>IF(ISBLANK($D184),"",VLOOKUP($D184,'list for drop down box'!$A:$C,3,FALSE))</f>
        <v/>
      </c>
      <c r="G184" s="109" t="str">
        <f>IF(ISBLANK($D184),"",VLOOKUP($D184,'list for drop down box'!$A$3:$E$4471,4,FALSE))</f>
        <v/>
      </c>
      <c r="H184" s="110" t="str">
        <f>IF(ISBLANK($D184),"",VLOOKUP($D184,'list for drop down box'!$A$3:$E$4471,5,FALSE))</f>
        <v/>
      </c>
      <c r="I184" s="77"/>
      <c r="J184" s="71"/>
      <c r="K184" s="74"/>
      <c r="L184" s="72"/>
      <c r="M184" s="72"/>
      <c r="N184" s="73"/>
      <c r="O184" s="74"/>
      <c r="P184" s="74"/>
      <c r="Q184" s="74"/>
      <c r="R184" s="78"/>
      <c r="S184" s="78"/>
      <c r="T184" s="76"/>
      <c r="U184" s="106" t="str">
        <f t="shared" si="25"/>
        <v/>
      </c>
      <c r="V184" s="32">
        <f t="shared" si="26"/>
        <v>0</v>
      </c>
      <c r="W184" s="32">
        <f>IF(OR(ISBLANK(O184),ISBLANK(P184)),0,IF(COUNTIF('list for drop down box'!$R$4:$R$88,O184&amp;P184)=1,0,1))</f>
        <v>0</v>
      </c>
      <c r="X184" s="32">
        <f t="shared" si="23"/>
        <v>0</v>
      </c>
      <c r="Y184">
        <f>IF(AND(SUM(R$9:R346)&gt;0,SUM(R$9:R346)&lt;15),1,0)</f>
        <v>0</v>
      </c>
    </row>
    <row r="185" spans="1:25" s="14" customFormat="1" x14ac:dyDescent="0.25">
      <c r="A185" s="13" t="str">
        <f t="shared" si="24"/>
        <v>0-177</v>
      </c>
      <c r="B185" s="11">
        <f t="shared" si="22"/>
        <v>177</v>
      </c>
      <c r="C185" s="56">
        <f t="shared" si="0"/>
        <v>0</v>
      </c>
      <c r="D185" s="69"/>
      <c r="E185" s="107" t="str">
        <f>IF(ISBLANK(D185),"",VLOOKUP($D185,'list for drop down box'!$A:$B,2,FALSE))</f>
        <v/>
      </c>
      <c r="F185" s="108" t="str">
        <f>IF(ISBLANK($D185),"",VLOOKUP($D185,'list for drop down box'!$A:$C,3,FALSE))</f>
        <v/>
      </c>
      <c r="G185" s="109" t="str">
        <f>IF(ISBLANK($D185),"",VLOOKUP($D185,'list for drop down box'!$A$3:$E$4471,4,FALSE))</f>
        <v/>
      </c>
      <c r="H185" s="110" t="str">
        <f>IF(ISBLANK($D185),"",VLOOKUP($D185,'list for drop down box'!$A$3:$E$4471,5,FALSE))</f>
        <v/>
      </c>
      <c r="I185" s="77"/>
      <c r="J185" s="71"/>
      <c r="K185" s="74"/>
      <c r="L185" s="72"/>
      <c r="M185" s="72"/>
      <c r="N185" s="73"/>
      <c r="O185" s="74"/>
      <c r="P185" s="74"/>
      <c r="Q185" s="74"/>
      <c r="R185" s="78"/>
      <c r="S185" s="78"/>
      <c r="T185" s="76"/>
      <c r="U185" s="106" t="str">
        <f t="shared" si="25"/>
        <v/>
      </c>
      <c r="V185" s="32">
        <f t="shared" si="26"/>
        <v>0</v>
      </c>
      <c r="W185" s="32">
        <f>IF(OR(ISBLANK(O185),ISBLANK(P185)),0,IF(COUNTIF('list for drop down box'!$R$4:$R$88,O185&amp;P185)=1,0,1))</f>
        <v>0</v>
      </c>
      <c r="X185" s="32">
        <f t="shared" si="23"/>
        <v>0</v>
      </c>
      <c r="Y185">
        <f>IF(AND(SUM(R$9:R347)&gt;0,SUM(R$9:R347)&lt;15),1,0)</f>
        <v>0</v>
      </c>
    </row>
    <row r="186" spans="1:25" s="14" customFormat="1" x14ac:dyDescent="0.25">
      <c r="A186" s="13" t="str">
        <f t="shared" si="24"/>
        <v>0-178</v>
      </c>
      <c r="B186" s="11">
        <f t="shared" si="22"/>
        <v>178</v>
      </c>
      <c r="C186" s="56">
        <f t="shared" si="0"/>
        <v>0</v>
      </c>
      <c r="D186" s="69"/>
      <c r="E186" s="107" t="str">
        <f>IF(ISBLANK(D186),"",VLOOKUP($D186,'list for drop down box'!$A:$B,2,FALSE))</f>
        <v/>
      </c>
      <c r="F186" s="108" t="str">
        <f>IF(ISBLANK($D186),"",VLOOKUP($D186,'list for drop down box'!$A:$C,3,FALSE))</f>
        <v/>
      </c>
      <c r="G186" s="109" t="str">
        <f>IF(ISBLANK($D186),"",VLOOKUP($D186,'list for drop down box'!$A$3:$E$4471,4,FALSE))</f>
        <v/>
      </c>
      <c r="H186" s="110" t="str">
        <f>IF(ISBLANK($D186),"",VLOOKUP($D186,'list for drop down box'!$A$3:$E$4471,5,FALSE))</f>
        <v/>
      </c>
      <c r="I186" s="77"/>
      <c r="J186" s="71"/>
      <c r="K186" s="74"/>
      <c r="L186" s="72"/>
      <c r="M186" s="72"/>
      <c r="N186" s="73"/>
      <c r="O186" s="74"/>
      <c r="P186" s="74"/>
      <c r="Q186" s="74"/>
      <c r="R186" s="78"/>
      <c r="S186" s="78"/>
      <c r="T186" s="76"/>
      <c r="U186" s="106" t="str">
        <f t="shared" si="25"/>
        <v/>
      </c>
      <c r="V186" s="32">
        <f t="shared" si="26"/>
        <v>0</v>
      </c>
      <c r="W186" s="32">
        <f>IF(OR(ISBLANK(O186),ISBLANK(P186)),0,IF(COUNTIF('list for drop down box'!$R$4:$R$88,O186&amp;P186)=1,0,1))</f>
        <v>0</v>
      </c>
      <c r="X186" s="32">
        <f t="shared" si="23"/>
        <v>0</v>
      </c>
      <c r="Y186">
        <f>IF(AND(SUM(R$9:R348)&gt;0,SUM(R$9:R348)&lt;15),1,0)</f>
        <v>0</v>
      </c>
    </row>
    <row r="187" spans="1:25" s="14" customFormat="1" x14ac:dyDescent="0.25">
      <c r="A187" s="13" t="str">
        <f t="shared" si="24"/>
        <v>0-179</v>
      </c>
      <c r="B187" s="11">
        <f t="shared" si="22"/>
        <v>179</v>
      </c>
      <c r="C187" s="56">
        <f t="shared" si="0"/>
        <v>0</v>
      </c>
      <c r="D187" s="69"/>
      <c r="E187" s="107" t="str">
        <f>IF(ISBLANK(D187),"",VLOOKUP($D187,'list for drop down box'!$A:$B,2,FALSE))</f>
        <v/>
      </c>
      <c r="F187" s="108" t="str">
        <f>IF(ISBLANK($D187),"",VLOOKUP($D187,'list for drop down box'!$A:$C,3,FALSE))</f>
        <v/>
      </c>
      <c r="G187" s="109" t="str">
        <f>IF(ISBLANK($D187),"",VLOOKUP($D187,'list for drop down box'!$A$3:$E$4471,4,FALSE))</f>
        <v/>
      </c>
      <c r="H187" s="110" t="str">
        <f>IF(ISBLANK($D187),"",VLOOKUP($D187,'list for drop down box'!$A$3:$E$4471,5,FALSE))</f>
        <v/>
      </c>
      <c r="I187" s="77"/>
      <c r="J187" s="71"/>
      <c r="K187" s="74"/>
      <c r="L187" s="72"/>
      <c r="M187" s="72"/>
      <c r="N187" s="73"/>
      <c r="O187" s="74"/>
      <c r="P187" s="74"/>
      <c r="Q187" s="74"/>
      <c r="R187" s="78"/>
      <c r="S187" s="78"/>
      <c r="T187" s="76"/>
      <c r="U187" s="106" t="str">
        <f t="shared" si="25"/>
        <v/>
      </c>
      <c r="V187" s="32">
        <f t="shared" si="26"/>
        <v>0</v>
      </c>
      <c r="W187" s="32">
        <f>IF(OR(ISBLANK(O187),ISBLANK(P187)),0,IF(COUNTIF('list for drop down box'!$R$4:$R$88,O187&amp;P187)=1,0,1))</f>
        <v>0</v>
      </c>
      <c r="X187" s="32">
        <f t="shared" si="23"/>
        <v>0</v>
      </c>
      <c r="Y187">
        <f>IF(AND(SUM(R$9:R349)&gt;0,SUM(R$9:R349)&lt;15),1,0)</f>
        <v>0</v>
      </c>
    </row>
    <row r="188" spans="1:25" s="14" customFormat="1" x14ac:dyDescent="0.25">
      <c r="A188" s="13" t="str">
        <f t="shared" si="24"/>
        <v>0-180</v>
      </c>
      <c r="B188" s="11">
        <f t="shared" si="22"/>
        <v>180</v>
      </c>
      <c r="C188" s="56">
        <f t="shared" si="0"/>
        <v>0</v>
      </c>
      <c r="D188" s="69"/>
      <c r="E188" s="107" t="str">
        <f>IF(ISBLANK(D188),"",VLOOKUP($D188,'list for drop down box'!$A:$B,2,FALSE))</f>
        <v/>
      </c>
      <c r="F188" s="108" t="str">
        <f>IF(ISBLANK($D188),"",VLOOKUP($D188,'list for drop down box'!$A:$C,3,FALSE))</f>
        <v/>
      </c>
      <c r="G188" s="109" t="str">
        <f>IF(ISBLANK($D188),"",VLOOKUP($D188,'list for drop down box'!$A$3:$E$4471,4,FALSE))</f>
        <v/>
      </c>
      <c r="H188" s="110" t="str">
        <f>IF(ISBLANK($D188),"",VLOOKUP($D188,'list for drop down box'!$A$3:$E$4471,5,FALSE))</f>
        <v/>
      </c>
      <c r="I188" s="77"/>
      <c r="J188" s="71"/>
      <c r="K188" s="74"/>
      <c r="L188" s="72"/>
      <c r="M188" s="72"/>
      <c r="N188" s="73"/>
      <c r="O188" s="74"/>
      <c r="P188" s="74"/>
      <c r="Q188" s="74"/>
      <c r="R188" s="78"/>
      <c r="S188" s="78"/>
      <c r="T188" s="76"/>
      <c r="U188" s="106" t="str">
        <f t="shared" si="25"/>
        <v/>
      </c>
      <c r="V188" s="32">
        <f t="shared" si="26"/>
        <v>0</v>
      </c>
      <c r="W188" s="32">
        <f>IF(OR(ISBLANK(O188),ISBLANK(P188)),0,IF(COUNTIF('list for drop down box'!$R$4:$R$88,O188&amp;P188)=1,0,1))</f>
        <v>0</v>
      </c>
      <c r="X188" s="32">
        <f t="shared" si="23"/>
        <v>0</v>
      </c>
      <c r="Y188">
        <f>IF(AND(SUM(R$9:R350)&gt;0,SUM(R$9:R350)&lt;15),1,0)</f>
        <v>0</v>
      </c>
    </row>
    <row r="189" spans="1:25" s="14" customFormat="1" x14ac:dyDescent="0.25">
      <c r="A189" s="13" t="str">
        <f t="shared" si="24"/>
        <v>0-181</v>
      </c>
      <c r="B189" s="11">
        <f t="shared" si="22"/>
        <v>181</v>
      </c>
      <c r="C189" s="56">
        <f t="shared" si="0"/>
        <v>0</v>
      </c>
      <c r="D189" s="69"/>
      <c r="E189" s="107" t="str">
        <f>IF(ISBLANK(D189),"",VLOOKUP($D189,'list for drop down box'!$A:$B,2,FALSE))</f>
        <v/>
      </c>
      <c r="F189" s="108" t="str">
        <f>IF(ISBLANK($D189),"",VLOOKUP($D189,'list for drop down box'!$A:$C,3,FALSE))</f>
        <v/>
      </c>
      <c r="G189" s="109" t="str">
        <f>IF(ISBLANK($D189),"",VLOOKUP($D189,'list for drop down box'!$A$3:$E$4471,4,FALSE))</f>
        <v/>
      </c>
      <c r="H189" s="110" t="str">
        <f>IF(ISBLANK($D189),"",VLOOKUP($D189,'list for drop down box'!$A$3:$E$4471,5,FALSE))</f>
        <v/>
      </c>
      <c r="I189" s="77"/>
      <c r="J189" s="71"/>
      <c r="K189" s="74"/>
      <c r="L189" s="72"/>
      <c r="M189" s="72"/>
      <c r="N189" s="73"/>
      <c r="O189" s="74"/>
      <c r="P189" s="74"/>
      <c r="Q189" s="74"/>
      <c r="R189" s="78"/>
      <c r="S189" s="78"/>
      <c r="T189" s="76"/>
      <c r="U189" s="106" t="str">
        <f t="shared" si="25"/>
        <v/>
      </c>
      <c r="V189" s="32">
        <f t="shared" si="26"/>
        <v>0</v>
      </c>
      <c r="W189" s="32">
        <f>IF(OR(ISBLANK(O189),ISBLANK(P189)),0,IF(COUNTIF('list for drop down box'!$R$4:$R$88,O189&amp;P189)=1,0,1))</f>
        <v>0</v>
      </c>
      <c r="X189" s="32">
        <f t="shared" si="23"/>
        <v>0</v>
      </c>
      <c r="Y189">
        <f>IF(AND(SUM(R$9:R351)&gt;0,SUM(R$9:R351)&lt;15),1,0)</f>
        <v>0</v>
      </c>
    </row>
    <row r="190" spans="1:25" s="14" customFormat="1" x14ac:dyDescent="0.25">
      <c r="A190" s="13" t="str">
        <f t="shared" si="24"/>
        <v>0-182</v>
      </c>
      <c r="B190" s="11">
        <f t="shared" si="22"/>
        <v>182</v>
      </c>
      <c r="C190" s="56">
        <f t="shared" si="0"/>
        <v>0</v>
      </c>
      <c r="D190" s="69"/>
      <c r="E190" s="107" t="str">
        <f>IF(ISBLANK(D190),"",VLOOKUP($D190,'list for drop down box'!$A:$B,2,FALSE))</f>
        <v/>
      </c>
      <c r="F190" s="108" t="str">
        <f>IF(ISBLANK($D190),"",VLOOKUP($D190,'list for drop down box'!$A:$C,3,FALSE))</f>
        <v/>
      </c>
      <c r="G190" s="109" t="str">
        <f>IF(ISBLANK($D190),"",VLOOKUP($D190,'list for drop down box'!$A$3:$E$4471,4,FALSE))</f>
        <v/>
      </c>
      <c r="H190" s="110" t="str">
        <f>IF(ISBLANK($D190),"",VLOOKUP($D190,'list for drop down box'!$A$3:$E$4471,5,FALSE))</f>
        <v/>
      </c>
      <c r="I190" s="77"/>
      <c r="J190" s="71"/>
      <c r="K190" s="74"/>
      <c r="L190" s="72"/>
      <c r="M190" s="72"/>
      <c r="N190" s="73"/>
      <c r="O190" s="74"/>
      <c r="P190" s="74"/>
      <c r="Q190" s="74"/>
      <c r="R190" s="78"/>
      <c r="S190" s="78"/>
      <c r="T190" s="76"/>
      <c r="U190" s="106" t="str">
        <f t="shared" si="25"/>
        <v/>
      </c>
      <c r="V190" s="32">
        <f t="shared" si="26"/>
        <v>0</v>
      </c>
      <c r="W190" s="32">
        <f>IF(OR(ISBLANK(O190),ISBLANK(P190)),0,IF(COUNTIF('list for drop down box'!$R$4:$R$88,O190&amp;P190)=1,0,1))</f>
        <v>0</v>
      </c>
      <c r="X190" s="32">
        <f t="shared" si="23"/>
        <v>0</v>
      </c>
      <c r="Y190">
        <f>IF(AND(SUM(R$9:R352)&gt;0,SUM(R$9:R352)&lt;15),1,0)</f>
        <v>0</v>
      </c>
    </row>
    <row r="191" spans="1:25" s="14" customFormat="1" x14ac:dyDescent="0.25">
      <c r="A191" s="13" t="str">
        <f t="shared" si="24"/>
        <v>0-183</v>
      </c>
      <c r="B191" s="11">
        <f t="shared" si="22"/>
        <v>183</v>
      </c>
      <c r="C191" s="56">
        <f t="shared" si="0"/>
        <v>0</v>
      </c>
      <c r="D191" s="69"/>
      <c r="E191" s="107" t="str">
        <f>IF(ISBLANK(D191),"",VLOOKUP($D191,'list for drop down box'!$A:$B,2,FALSE))</f>
        <v/>
      </c>
      <c r="F191" s="108" t="str">
        <f>IF(ISBLANK($D191),"",VLOOKUP($D191,'list for drop down box'!$A:$C,3,FALSE))</f>
        <v/>
      </c>
      <c r="G191" s="109" t="str">
        <f>IF(ISBLANK($D191),"",VLOOKUP($D191,'list for drop down box'!$A$3:$E$4471,4,FALSE))</f>
        <v/>
      </c>
      <c r="H191" s="110" t="str">
        <f>IF(ISBLANK($D191),"",VLOOKUP($D191,'list for drop down box'!$A$3:$E$4471,5,FALSE))</f>
        <v/>
      </c>
      <c r="I191" s="77"/>
      <c r="J191" s="71"/>
      <c r="K191" s="74"/>
      <c r="L191" s="72"/>
      <c r="M191" s="72"/>
      <c r="N191" s="73"/>
      <c r="O191" s="74"/>
      <c r="P191" s="74"/>
      <c r="Q191" s="74"/>
      <c r="R191" s="78"/>
      <c r="S191" s="78"/>
      <c r="T191" s="76"/>
      <c r="U191" s="106" t="str">
        <f t="shared" si="25"/>
        <v/>
      </c>
      <c r="V191" s="32">
        <f t="shared" si="26"/>
        <v>0</v>
      </c>
      <c r="W191" s="32">
        <f>IF(OR(ISBLANK(O191),ISBLANK(P191)),0,IF(COUNTIF('list for drop down box'!$R$4:$R$88,O191&amp;P191)=1,0,1))</f>
        <v>0</v>
      </c>
      <c r="X191" s="32">
        <f t="shared" si="23"/>
        <v>0</v>
      </c>
      <c r="Y191">
        <f>IF(AND(SUM(R$9:R353)&gt;0,SUM(R$9:R353)&lt;15),1,0)</f>
        <v>0</v>
      </c>
    </row>
    <row r="192" spans="1:25" s="14" customFormat="1" x14ac:dyDescent="0.25">
      <c r="A192" s="13" t="str">
        <f t="shared" si="24"/>
        <v>0-184</v>
      </c>
      <c r="B192" s="11">
        <f t="shared" si="22"/>
        <v>184</v>
      </c>
      <c r="C192" s="56">
        <f t="shared" si="0"/>
        <v>0</v>
      </c>
      <c r="D192" s="69"/>
      <c r="E192" s="107" t="str">
        <f>IF(ISBLANK(D192),"",VLOOKUP($D192,'list for drop down box'!$A:$B,2,FALSE))</f>
        <v/>
      </c>
      <c r="F192" s="108" t="str">
        <f>IF(ISBLANK($D192),"",VLOOKUP($D192,'list for drop down box'!$A:$C,3,FALSE))</f>
        <v/>
      </c>
      <c r="G192" s="109" t="str">
        <f>IF(ISBLANK($D192),"",VLOOKUP($D192,'list for drop down box'!$A$3:$E$4471,4,FALSE))</f>
        <v/>
      </c>
      <c r="H192" s="110" t="str">
        <f>IF(ISBLANK($D192),"",VLOOKUP($D192,'list for drop down box'!$A$3:$E$4471,5,FALSE))</f>
        <v/>
      </c>
      <c r="I192" s="77"/>
      <c r="J192" s="71"/>
      <c r="K192" s="74"/>
      <c r="L192" s="72"/>
      <c r="M192" s="72"/>
      <c r="N192" s="73"/>
      <c r="O192" s="74"/>
      <c r="P192" s="74"/>
      <c r="Q192" s="74"/>
      <c r="R192" s="78"/>
      <c r="S192" s="78"/>
      <c r="T192" s="76"/>
      <c r="U192" s="106" t="str">
        <f t="shared" si="25"/>
        <v/>
      </c>
      <c r="V192" s="32">
        <f t="shared" si="26"/>
        <v>0</v>
      </c>
      <c r="W192" s="32">
        <f>IF(OR(ISBLANK(O192),ISBLANK(P192)),0,IF(COUNTIF('list for drop down box'!$R$4:$R$88,O192&amp;P192)=1,0,1))</f>
        <v>0</v>
      </c>
      <c r="X192" s="32">
        <f t="shared" si="23"/>
        <v>0</v>
      </c>
      <c r="Y192">
        <f>IF(AND(SUM(R$9:R354)&gt;0,SUM(R$9:R354)&lt;15),1,0)</f>
        <v>0</v>
      </c>
    </row>
    <row r="193" spans="1:25" s="14" customFormat="1" x14ac:dyDescent="0.25">
      <c r="A193" s="13" t="str">
        <f t="shared" si="24"/>
        <v>0-185</v>
      </c>
      <c r="B193" s="11">
        <f t="shared" si="22"/>
        <v>185</v>
      </c>
      <c r="C193" s="56">
        <f t="shared" si="0"/>
        <v>0</v>
      </c>
      <c r="D193" s="69"/>
      <c r="E193" s="107" t="str">
        <f>IF(ISBLANK(D193),"",VLOOKUP($D193,'list for drop down box'!$A:$B,2,FALSE))</f>
        <v/>
      </c>
      <c r="F193" s="108" t="str">
        <f>IF(ISBLANK($D193),"",VLOOKUP($D193,'list for drop down box'!$A:$C,3,FALSE))</f>
        <v/>
      </c>
      <c r="G193" s="109" t="str">
        <f>IF(ISBLANK($D193),"",VLOOKUP($D193,'list for drop down box'!$A$3:$E$4471,4,FALSE))</f>
        <v/>
      </c>
      <c r="H193" s="110" t="str">
        <f>IF(ISBLANK($D193),"",VLOOKUP($D193,'list for drop down box'!$A$3:$E$4471,5,FALSE))</f>
        <v/>
      </c>
      <c r="I193" s="77"/>
      <c r="J193" s="71"/>
      <c r="K193" s="74"/>
      <c r="L193" s="72"/>
      <c r="M193" s="72"/>
      <c r="N193" s="73"/>
      <c r="O193" s="74"/>
      <c r="P193" s="74"/>
      <c r="Q193" s="74"/>
      <c r="R193" s="78"/>
      <c r="S193" s="78"/>
      <c r="T193" s="76"/>
      <c r="U193" s="106" t="str">
        <f t="shared" si="25"/>
        <v/>
      </c>
      <c r="V193" s="32">
        <f t="shared" si="26"/>
        <v>0</v>
      </c>
      <c r="W193" s="32">
        <f>IF(OR(ISBLANK(O193),ISBLANK(P193)),0,IF(COUNTIF('list for drop down box'!$R$4:$R$88,O193&amp;P193)=1,0,1))</f>
        <v>0</v>
      </c>
      <c r="X193" s="32">
        <f t="shared" si="23"/>
        <v>0</v>
      </c>
      <c r="Y193">
        <f>IF(AND(SUM(R$9:R355)&gt;0,SUM(R$9:R355)&lt;15),1,0)</f>
        <v>0</v>
      </c>
    </row>
    <row r="194" spans="1:25" s="14" customFormat="1" x14ac:dyDescent="0.25">
      <c r="A194" s="13" t="str">
        <f t="shared" si="24"/>
        <v>0-186</v>
      </c>
      <c r="B194" s="11">
        <f t="shared" si="22"/>
        <v>186</v>
      </c>
      <c r="C194" s="56">
        <f t="shared" si="0"/>
        <v>0</v>
      </c>
      <c r="D194" s="69"/>
      <c r="E194" s="107" t="str">
        <f>IF(ISBLANK(D194),"",VLOOKUP($D194,'list for drop down box'!$A:$B,2,FALSE))</f>
        <v/>
      </c>
      <c r="F194" s="108" t="str">
        <f>IF(ISBLANK($D194),"",VLOOKUP($D194,'list for drop down box'!$A:$C,3,FALSE))</f>
        <v/>
      </c>
      <c r="G194" s="109" t="str">
        <f>IF(ISBLANK($D194),"",VLOOKUP($D194,'list for drop down box'!$A$3:$E$4471,4,FALSE))</f>
        <v/>
      </c>
      <c r="H194" s="110" t="str">
        <f>IF(ISBLANK($D194),"",VLOOKUP($D194,'list for drop down box'!$A$3:$E$4471,5,FALSE))</f>
        <v/>
      </c>
      <c r="I194" s="77"/>
      <c r="J194" s="71"/>
      <c r="K194" s="74"/>
      <c r="L194" s="72"/>
      <c r="M194" s="72"/>
      <c r="N194" s="73"/>
      <c r="O194" s="74"/>
      <c r="P194" s="74"/>
      <c r="Q194" s="74"/>
      <c r="R194" s="78"/>
      <c r="S194" s="78"/>
      <c r="T194" s="76"/>
      <c r="U194" s="106" t="str">
        <f t="shared" si="25"/>
        <v/>
      </c>
      <c r="V194" s="32">
        <f t="shared" si="26"/>
        <v>0</v>
      </c>
      <c r="W194" s="32">
        <f>IF(OR(ISBLANK(O194),ISBLANK(P194)),0,IF(COUNTIF('list for drop down box'!$R$4:$R$88,O194&amp;P194)=1,0,1))</f>
        <v>0</v>
      </c>
      <c r="X194" s="32">
        <f t="shared" si="23"/>
        <v>0</v>
      </c>
      <c r="Y194">
        <f>IF(AND(SUM(R$9:R356)&gt;0,SUM(R$9:R356)&lt;15),1,0)</f>
        <v>0</v>
      </c>
    </row>
    <row r="195" spans="1:25" s="14" customFormat="1" x14ac:dyDescent="0.25">
      <c r="A195" s="13" t="str">
        <f t="shared" si="24"/>
        <v>0-187</v>
      </c>
      <c r="B195" s="11">
        <f t="shared" si="22"/>
        <v>187</v>
      </c>
      <c r="C195" s="56">
        <f t="shared" si="0"/>
        <v>0</v>
      </c>
      <c r="D195" s="69"/>
      <c r="E195" s="107" t="str">
        <f>IF(ISBLANK(D195),"",VLOOKUP($D195,'list for drop down box'!$A:$B,2,FALSE))</f>
        <v/>
      </c>
      <c r="F195" s="108" t="str">
        <f>IF(ISBLANK($D195),"",VLOOKUP($D195,'list for drop down box'!$A:$C,3,FALSE))</f>
        <v/>
      </c>
      <c r="G195" s="109" t="str">
        <f>IF(ISBLANK($D195),"",VLOOKUP($D195,'list for drop down box'!$A$3:$E$4471,4,FALSE))</f>
        <v/>
      </c>
      <c r="H195" s="110" t="str">
        <f>IF(ISBLANK($D195),"",VLOOKUP($D195,'list for drop down box'!$A$3:$E$4471,5,FALSE))</f>
        <v/>
      </c>
      <c r="I195" s="77"/>
      <c r="J195" s="71"/>
      <c r="K195" s="74"/>
      <c r="L195" s="72"/>
      <c r="M195" s="72"/>
      <c r="N195" s="73"/>
      <c r="O195" s="74"/>
      <c r="P195" s="74"/>
      <c r="Q195" s="74"/>
      <c r="R195" s="78"/>
      <c r="S195" s="78"/>
      <c r="T195" s="76"/>
      <c r="U195" s="106" t="str">
        <f t="shared" si="25"/>
        <v/>
      </c>
      <c r="V195" s="32">
        <f t="shared" si="26"/>
        <v>0</v>
      </c>
      <c r="W195" s="32">
        <f>IF(OR(ISBLANK(O195),ISBLANK(P195)),0,IF(COUNTIF('list for drop down box'!$R$4:$R$88,O195&amp;P195)=1,0,1))</f>
        <v>0</v>
      </c>
      <c r="X195" s="32">
        <f t="shared" si="23"/>
        <v>0</v>
      </c>
      <c r="Y195">
        <f>IF(AND(SUM(R$9:R357)&gt;0,SUM(R$9:R357)&lt;15),1,0)</f>
        <v>0</v>
      </c>
    </row>
    <row r="196" spans="1:25" s="14" customFormat="1" x14ac:dyDescent="0.25">
      <c r="A196" s="13" t="str">
        <f t="shared" si="24"/>
        <v>0-188</v>
      </c>
      <c r="B196" s="11">
        <f t="shared" si="22"/>
        <v>188</v>
      </c>
      <c r="C196" s="56">
        <f t="shared" si="0"/>
        <v>0</v>
      </c>
      <c r="D196" s="69"/>
      <c r="E196" s="107" t="str">
        <f>IF(ISBLANK(D196),"",VLOOKUP($D196,'list for drop down box'!$A:$B,2,FALSE))</f>
        <v/>
      </c>
      <c r="F196" s="108" t="str">
        <f>IF(ISBLANK($D196),"",VLOOKUP($D196,'list for drop down box'!$A:$C,3,FALSE))</f>
        <v/>
      </c>
      <c r="G196" s="109" t="str">
        <f>IF(ISBLANK($D196),"",VLOOKUP($D196,'list for drop down box'!$A$3:$E$4471,4,FALSE))</f>
        <v/>
      </c>
      <c r="H196" s="110" t="str">
        <f>IF(ISBLANK($D196),"",VLOOKUP($D196,'list for drop down box'!$A$3:$E$4471,5,FALSE))</f>
        <v/>
      </c>
      <c r="I196" s="77"/>
      <c r="J196" s="71"/>
      <c r="K196" s="74"/>
      <c r="L196" s="72"/>
      <c r="M196" s="72"/>
      <c r="N196" s="73"/>
      <c r="O196" s="74"/>
      <c r="P196" s="74"/>
      <c r="Q196" s="74"/>
      <c r="R196" s="78"/>
      <c r="S196" s="78"/>
      <c r="T196" s="76"/>
      <c r="U196" s="106" t="str">
        <f t="shared" si="25"/>
        <v/>
      </c>
      <c r="V196" s="32">
        <f t="shared" si="26"/>
        <v>0</v>
      </c>
      <c r="W196" s="32">
        <f>IF(OR(ISBLANK(O196),ISBLANK(P196)),0,IF(COUNTIF('list for drop down box'!$R$4:$R$88,O196&amp;P196)=1,0,1))</f>
        <v>0</v>
      </c>
      <c r="X196" s="32">
        <f t="shared" si="23"/>
        <v>0</v>
      </c>
      <c r="Y196">
        <f>IF(AND(SUM(R$9:R358)&gt;0,SUM(R$9:R358)&lt;15),1,0)</f>
        <v>0</v>
      </c>
    </row>
    <row r="197" spans="1:25" s="14" customFormat="1" x14ac:dyDescent="0.25">
      <c r="A197" s="13" t="str">
        <f t="shared" si="24"/>
        <v>0-189</v>
      </c>
      <c r="B197" s="11">
        <f t="shared" si="22"/>
        <v>189</v>
      </c>
      <c r="C197" s="56">
        <f t="shared" si="0"/>
        <v>0</v>
      </c>
      <c r="D197" s="69"/>
      <c r="E197" s="107" t="str">
        <f>IF(ISBLANK(D197),"",VLOOKUP($D197,'list for drop down box'!$A:$B,2,FALSE))</f>
        <v/>
      </c>
      <c r="F197" s="108" t="str">
        <f>IF(ISBLANK($D197),"",VLOOKUP($D197,'list for drop down box'!$A:$C,3,FALSE))</f>
        <v/>
      </c>
      <c r="G197" s="109" t="str">
        <f>IF(ISBLANK($D197),"",VLOOKUP($D197,'list for drop down box'!$A$3:$E$4471,4,FALSE))</f>
        <v/>
      </c>
      <c r="H197" s="110" t="str">
        <f>IF(ISBLANK($D197),"",VLOOKUP($D197,'list for drop down box'!$A$3:$E$4471,5,FALSE))</f>
        <v/>
      </c>
      <c r="I197" s="77"/>
      <c r="J197" s="71"/>
      <c r="K197" s="74"/>
      <c r="L197" s="72"/>
      <c r="M197" s="72"/>
      <c r="N197" s="73"/>
      <c r="O197" s="74"/>
      <c r="P197" s="74"/>
      <c r="Q197" s="74"/>
      <c r="R197" s="78"/>
      <c r="S197" s="78"/>
      <c r="T197" s="76"/>
      <c r="U197" s="106" t="str">
        <f t="shared" si="25"/>
        <v/>
      </c>
      <c r="V197" s="32">
        <f t="shared" si="26"/>
        <v>0</v>
      </c>
      <c r="W197" s="32">
        <f>IF(OR(ISBLANK(O197),ISBLANK(P197)),0,IF(COUNTIF('list for drop down box'!$R$4:$R$88,O197&amp;P197)=1,0,1))</f>
        <v>0</v>
      </c>
      <c r="X197" s="32">
        <f t="shared" si="23"/>
        <v>0</v>
      </c>
      <c r="Y197">
        <f>IF(AND(SUM(R$9:R359)&gt;0,SUM(R$9:R359)&lt;15),1,0)</f>
        <v>0</v>
      </c>
    </row>
    <row r="198" spans="1:25" s="14" customFormat="1" x14ac:dyDescent="0.25">
      <c r="A198" s="13" t="str">
        <f t="shared" si="24"/>
        <v>0-190</v>
      </c>
      <c r="B198" s="11">
        <f t="shared" si="22"/>
        <v>190</v>
      </c>
      <c r="C198" s="56">
        <f t="shared" si="0"/>
        <v>0</v>
      </c>
      <c r="D198" s="69"/>
      <c r="E198" s="107" t="str">
        <f>IF(ISBLANK(D198),"",VLOOKUP($D198,'list for drop down box'!$A:$B,2,FALSE))</f>
        <v/>
      </c>
      <c r="F198" s="108" t="str">
        <f>IF(ISBLANK($D198),"",VLOOKUP($D198,'list for drop down box'!$A:$C,3,FALSE))</f>
        <v/>
      </c>
      <c r="G198" s="109" t="str">
        <f>IF(ISBLANK($D198),"",VLOOKUP($D198,'list for drop down box'!$A$3:$E$4471,4,FALSE))</f>
        <v/>
      </c>
      <c r="H198" s="110" t="str">
        <f>IF(ISBLANK($D198),"",VLOOKUP($D198,'list for drop down box'!$A$3:$E$4471,5,FALSE))</f>
        <v/>
      </c>
      <c r="I198" s="77"/>
      <c r="J198" s="71"/>
      <c r="K198" s="74"/>
      <c r="L198" s="72"/>
      <c r="M198" s="72"/>
      <c r="N198" s="73"/>
      <c r="O198" s="74"/>
      <c r="P198" s="74"/>
      <c r="Q198" s="74"/>
      <c r="R198" s="78"/>
      <c r="S198" s="78"/>
      <c r="T198" s="76"/>
      <c r="U198" s="106" t="str">
        <f t="shared" si="25"/>
        <v/>
      </c>
      <c r="V198" s="32">
        <f t="shared" si="26"/>
        <v>0</v>
      </c>
      <c r="W198" s="32">
        <f>IF(OR(ISBLANK(O198),ISBLANK(P198)),0,IF(COUNTIF('list for drop down box'!$R$4:$R$88,O198&amp;P198)=1,0,1))</f>
        <v>0</v>
      </c>
      <c r="X198" s="32">
        <f t="shared" si="23"/>
        <v>0</v>
      </c>
      <c r="Y198">
        <f>IF(AND(SUM(R$9:R360)&gt;0,SUM(R$9:R360)&lt;15),1,0)</f>
        <v>0</v>
      </c>
    </row>
    <row r="199" spans="1:25" s="14" customFormat="1" x14ac:dyDescent="0.25">
      <c r="A199" s="13" t="str">
        <f t="shared" si="24"/>
        <v>0-191</v>
      </c>
      <c r="B199" s="11">
        <f t="shared" si="22"/>
        <v>191</v>
      </c>
      <c r="C199" s="56">
        <f t="shared" si="0"/>
        <v>0</v>
      </c>
      <c r="D199" s="69"/>
      <c r="E199" s="107" t="str">
        <f>IF(ISBLANK(D199),"",VLOOKUP($D199,'list for drop down box'!$A:$B,2,FALSE))</f>
        <v/>
      </c>
      <c r="F199" s="108" t="str">
        <f>IF(ISBLANK($D199),"",VLOOKUP($D199,'list for drop down box'!$A:$C,3,FALSE))</f>
        <v/>
      </c>
      <c r="G199" s="109" t="str">
        <f>IF(ISBLANK($D199),"",VLOOKUP($D199,'list for drop down box'!$A$3:$E$4471,4,FALSE))</f>
        <v/>
      </c>
      <c r="H199" s="110" t="str">
        <f>IF(ISBLANK($D199),"",VLOOKUP($D199,'list for drop down box'!$A$3:$E$4471,5,FALSE))</f>
        <v/>
      </c>
      <c r="I199" s="77"/>
      <c r="J199" s="71"/>
      <c r="K199" s="74"/>
      <c r="L199" s="72"/>
      <c r="M199" s="72"/>
      <c r="N199" s="73"/>
      <c r="O199" s="74"/>
      <c r="P199" s="74"/>
      <c r="Q199" s="74"/>
      <c r="R199" s="78"/>
      <c r="S199" s="78"/>
      <c r="T199" s="76"/>
      <c r="U199" s="106" t="str">
        <f t="shared" si="25"/>
        <v/>
      </c>
      <c r="V199" s="32">
        <f t="shared" si="26"/>
        <v>0</v>
      </c>
      <c r="W199" s="32">
        <f>IF(OR(ISBLANK(O199),ISBLANK(P199)),0,IF(COUNTIF('list for drop down box'!$R$4:$R$88,O199&amp;P199)=1,0,1))</f>
        <v>0</v>
      </c>
      <c r="X199" s="32">
        <f t="shared" si="23"/>
        <v>0</v>
      </c>
      <c r="Y199">
        <f>IF(AND(SUM(R$9:R361)&gt;0,SUM(R$9:R361)&lt;15),1,0)</f>
        <v>0</v>
      </c>
    </row>
    <row r="200" spans="1:25" s="14" customFormat="1" x14ac:dyDescent="0.25">
      <c r="A200" s="13" t="str">
        <f t="shared" si="24"/>
        <v>0-192</v>
      </c>
      <c r="B200" s="11">
        <f t="shared" si="22"/>
        <v>192</v>
      </c>
      <c r="C200" s="56">
        <f t="shared" si="0"/>
        <v>0</v>
      </c>
      <c r="D200" s="69"/>
      <c r="E200" s="107" t="str">
        <f>IF(ISBLANK(D200),"",VLOOKUP($D200,'list for drop down box'!$A:$B,2,FALSE))</f>
        <v/>
      </c>
      <c r="F200" s="108" t="str">
        <f>IF(ISBLANK($D200),"",VLOOKUP($D200,'list for drop down box'!$A:$C,3,FALSE))</f>
        <v/>
      </c>
      <c r="G200" s="109" t="str">
        <f>IF(ISBLANK($D200),"",VLOOKUP($D200,'list for drop down box'!$A$3:$E$4471,4,FALSE))</f>
        <v/>
      </c>
      <c r="H200" s="110" t="str">
        <f>IF(ISBLANK($D200),"",VLOOKUP($D200,'list for drop down box'!$A$3:$E$4471,5,FALSE))</f>
        <v/>
      </c>
      <c r="I200" s="77"/>
      <c r="J200" s="71"/>
      <c r="K200" s="74"/>
      <c r="L200" s="72"/>
      <c r="M200" s="72"/>
      <c r="N200" s="73"/>
      <c r="O200" s="74"/>
      <c r="P200" s="74"/>
      <c r="Q200" s="74"/>
      <c r="R200" s="78"/>
      <c r="S200" s="78"/>
      <c r="T200" s="76"/>
      <c r="U200" s="106" t="str">
        <f t="shared" si="25"/>
        <v/>
      </c>
      <c r="V200" s="32">
        <f t="shared" si="26"/>
        <v>0</v>
      </c>
      <c r="W200" s="32">
        <f>IF(OR(ISBLANK(O200),ISBLANK(P200)),0,IF(COUNTIF('list for drop down box'!$R$4:$R$88,O200&amp;P200)=1,0,1))</f>
        <v>0</v>
      </c>
      <c r="X200" s="32">
        <f t="shared" si="23"/>
        <v>0</v>
      </c>
      <c r="Y200">
        <f>IF(AND(SUM(R$9:R362)&gt;0,SUM(R$9:R362)&lt;15),1,0)</f>
        <v>0</v>
      </c>
    </row>
    <row r="201" spans="1:25" s="14" customFormat="1" x14ac:dyDescent="0.25">
      <c r="A201" s="13" t="str">
        <f t="shared" si="8"/>
        <v>0-193</v>
      </c>
      <c r="B201" s="11">
        <f t="shared" si="22"/>
        <v>193</v>
      </c>
      <c r="C201" s="56">
        <f t="shared" si="0"/>
        <v>0</v>
      </c>
      <c r="D201" s="69"/>
      <c r="E201" s="107" t="str">
        <f>IF(ISBLANK(D201),"",VLOOKUP($D201,'list for drop down box'!$A:$B,2,FALSE))</f>
        <v/>
      </c>
      <c r="F201" s="108" t="str">
        <f>IF(ISBLANK($D201),"",VLOOKUP($D201,'list for drop down box'!$A:$C,3,FALSE))</f>
        <v/>
      </c>
      <c r="G201" s="109" t="str">
        <f>IF(ISBLANK($D201),"",VLOOKUP($D201,'list for drop down box'!$A$3:$E$4471,4,FALSE))</f>
        <v/>
      </c>
      <c r="H201" s="110" t="str">
        <f>IF(ISBLANK($D201),"",VLOOKUP($D201,'list for drop down box'!$A$3:$E$4471,5,FALSE))</f>
        <v/>
      </c>
      <c r="I201" s="77"/>
      <c r="J201" s="71"/>
      <c r="K201" s="74"/>
      <c r="L201" s="72"/>
      <c r="M201" s="72"/>
      <c r="N201" s="73"/>
      <c r="O201" s="74"/>
      <c r="P201" s="74"/>
      <c r="Q201" s="74"/>
      <c r="R201" s="78"/>
      <c r="S201" s="78"/>
      <c r="T201" s="76"/>
      <c r="U201" s="106" t="str">
        <f t="shared" si="9"/>
        <v/>
      </c>
      <c r="V201" s="32">
        <f t="shared" si="26"/>
        <v>0</v>
      </c>
      <c r="W201" s="32">
        <f>IF(OR(ISBLANK(O201),ISBLANK(P201)),0,IF(COUNTIF('list for drop down box'!$R$4:$R$88,O201&amp;P201)=1,0,1))</f>
        <v>0</v>
      </c>
      <c r="X201" s="32">
        <f t="shared" si="23"/>
        <v>0</v>
      </c>
      <c r="Y201">
        <f>IF(AND(SUM(R$9:R250)&gt;0,SUM(R$9:R250)&lt;15),1,0)</f>
        <v>0</v>
      </c>
    </row>
    <row r="202" spans="1:25" x14ac:dyDescent="0.25">
      <c r="A202" s="11" t="str">
        <f t="shared" si="4"/>
        <v>0-194</v>
      </c>
      <c r="B202" s="11">
        <f t="shared" ref="B202" si="27">ROW()-ROW($B$8)</f>
        <v>194</v>
      </c>
      <c r="C202" s="55">
        <f t="shared" si="0"/>
        <v>0</v>
      </c>
      <c r="D202" s="69"/>
      <c r="E202" s="107" t="str">
        <f>IF(ISBLANK(D202),"",VLOOKUP($D202,'list for drop down box'!$A:$B,2,FALSE))</f>
        <v/>
      </c>
      <c r="F202" s="108" t="str">
        <f>IF(ISBLANK($D202),"",VLOOKUP($D202,'list for drop down box'!$A:$C,3,FALSE))</f>
        <v/>
      </c>
      <c r="G202" s="109" t="str">
        <f>IF(ISBLANK($D202),"",VLOOKUP($D202,'list for drop down box'!$A$3:$E$4471,4,FALSE))</f>
        <v/>
      </c>
      <c r="H202" s="110" t="str">
        <f>IF(ISBLANK($D202),"",VLOOKUP($D202,'list for drop down box'!$A$3:$E$4471,5,FALSE))</f>
        <v/>
      </c>
      <c r="I202" s="77"/>
      <c r="J202" s="71"/>
      <c r="K202" s="74"/>
      <c r="L202" s="72"/>
      <c r="M202" s="72"/>
      <c r="N202" s="73"/>
      <c r="O202" s="74"/>
      <c r="P202" s="74"/>
      <c r="Q202" s="74"/>
      <c r="R202" s="78"/>
      <c r="S202" s="78"/>
      <c r="T202" s="76"/>
      <c r="U202" s="106" t="str">
        <f t="shared" si="6"/>
        <v/>
      </c>
      <c r="V202" s="32">
        <f t="shared" si="26"/>
        <v>0</v>
      </c>
      <c r="W202" s="32">
        <f>IF(OR(ISBLANK(O202),ISBLANK(P202)),0,IF(COUNTIF('list for drop down box'!$R$4:$R$88,O202&amp;P202)=1,0,1))</f>
        <v>0</v>
      </c>
      <c r="X202" s="32">
        <f t="shared" si="23"/>
        <v>0</v>
      </c>
      <c r="Y202">
        <f>IF(AND(SUM(R$9:R208)&gt;0,SUM(R$9:R208)&lt;15),1,0)</f>
        <v>0</v>
      </c>
    </row>
    <row r="203" spans="1:25" x14ac:dyDescent="0.25">
      <c r="D203" s="29"/>
      <c r="E203" s="29"/>
      <c r="G203" s="30"/>
      <c r="H203" s="30"/>
      <c r="I203" s="30"/>
      <c r="J203" s="30"/>
      <c r="K203" s="31"/>
      <c r="L203" s="31"/>
      <c r="M203" s="31"/>
      <c r="N203" s="36"/>
      <c r="U203" s="12"/>
    </row>
    <row r="205" spans="1:25" x14ac:dyDescent="0.25">
      <c r="O205" s="40"/>
    </row>
    <row r="206" spans="1:25" x14ac:dyDescent="0.25">
      <c r="O206" s="41"/>
    </row>
  </sheetData>
  <sheetProtection password="D9ED" sheet="1" objects="1" scenarios="1" formatColumns="0" formatRows="0" insertRows="0"/>
  <protectedRanges>
    <protectedRange sqref="Y202:XFD202 A202 K202 C202 N202:V202" name="Unlocked row 22 and 23"/>
    <protectedRange sqref="D9:D202 I9:T202" name="editable cells"/>
    <protectedRange sqref="E5:F5" name="E3"/>
    <protectedRange sqref="S4" name="q5"/>
  </protectedRanges>
  <mergeCells count="3">
    <mergeCell ref="D5:E5"/>
    <mergeCell ref="D6:E6"/>
    <mergeCell ref="F6:J6"/>
  </mergeCells>
  <phoneticPr fontId="0" type="noConversion"/>
  <dataValidations count="11">
    <dataValidation type="list" allowBlank="1" showInputMessage="1" showErrorMessage="1" sqref="F5">
      <formula1>Edumis_No</formula1>
    </dataValidation>
    <dataValidation type="decimal" errorStyle="warning" allowBlank="1" showInputMessage="1" showErrorMessage="1" error="Must be a numeric and check that the EFTS value tally with credit value." sqref="G9:G202">
      <formula1>G9&gt;H9/120</formula1>
      <formula2>G9&lt;H9/80</formula2>
    </dataValidation>
    <dataValidation type="decimal" errorStyle="warning" allowBlank="1" showInputMessage="1" showErrorMessage="1" error="Must be a numeric and check that the EFTS value tally with credit value." sqref="H9:H202">
      <formula1>H9&gt;K9/120</formula1>
      <formula2>H9&lt;K9/80</formula2>
    </dataValidation>
    <dataValidation type="whole" showInputMessage="1" showErrorMessage="1" sqref="R9:S202">
      <formula1>1</formula1>
      <formula2>1000000</formula2>
    </dataValidation>
    <dataValidation type="whole" allowBlank="1" showInputMessage="1" showErrorMessage="1" error="You must enter an amount in whole dollars only" sqref="T9:T202">
      <formula1>100</formula1>
      <formula2>50000</formula2>
    </dataValidation>
    <dataValidation type="list" allowBlank="1" showInputMessage="1" showErrorMessage="1" sqref="D9:D202">
      <formula1>Qualification_Code</formula1>
    </dataValidation>
    <dataValidation type="list" allowBlank="1" showInputMessage="1" showErrorMessage="1" sqref="K9:K202">
      <formula1>Type_of_Provision</formula1>
    </dataValidation>
    <dataValidation type="list" allowBlank="1" showInputMessage="1" showErrorMessage="1" sqref="N9:N202">
      <formula1>OFFSET(EDUMIS_Start,MATCH($F$5,EDUMIS_Code,0)-1,2,COUNTIF(EDUMIS_Code,$F$5),1)</formula1>
    </dataValidation>
    <dataValidation type="list" allowBlank="1" showInputMessage="1" showErrorMessage="1" sqref="O9:O202">
      <formula1>IF(OR($N9="New Site",ISBLANK($N9)),TLA,OFFSET(Lookup_Start,MATCH($F$5&amp;$N9,Lookup_List,0)-1,4,COUNTIF(Lookup_List,$F$5&amp;$N9),1))</formula1>
    </dataValidation>
    <dataValidation type="list" allowBlank="1" showInputMessage="1" showErrorMessage="1" sqref="P9:P202">
      <formula1>IF(OR($N9="New Site",ISBLANK($N9)),IF(ISBLANK($O9),Region,OFFSET(TLA_Start,MATCH($O9,TLA,0)-1,2,COUNTIF(TLA,$O9),1)),OFFSET(Lookup_Start,MATCH($F$5&amp;$N9,Lookup_List,0)-1,5,COUNTIF(Lookup_List,$F$5&amp;$N9),1))</formula1>
    </dataValidation>
    <dataValidation type="list" allowBlank="1" showInputMessage="1" showErrorMessage="1" sqref="J9:J202">
      <formula1>Qualification_with_relevant_delivery_history</formula1>
    </dataValidation>
  </dataValidations>
  <pageMargins left="0.27559055118110237" right="0.27559055118110237" top="0.43307086614173229" bottom="0.39370078740157483" header="0.23622047244094491" footer="0.23622047244094491"/>
  <pageSetup paperSize="8" scale="65" fitToHeight="0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warning" allowBlank="1" showInputMessage="1" showErrorMessage="1" error="Must be Yes or No">
          <x14:formula1>
            <xm:f>'list for drop down box'!$AC$4:$AC$5</xm:f>
          </x14:formula1>
          <xm:sqref>I9:I202</xm:sqref>
        </x14:dataValidation>
        <x14:dataValidation type="list" allowBlank="1" showInputMessage="1" showErrorMessage="1">
          <x14:formula1>
            <xm:f>'list for drop down box'!$AC$4:$AC$5</xm:f>
          </x14:formula1>
          <xm:sqref>L9:L202</xm:sqref>
        </x14:dataValidation>
        <x14:dataValidation type="list" allowBlank="1" showInputMessage="1" showErrorMessage="1">
          <x14:formula1>
            <xm:f>IF($L9="Yes",'list for drop down box'!$AC$5,'list for drop down box'!$AC$4:$AC$5)</xm:f>
          </x14:formula1>
          <xm:sqref>M9:M202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1603"/>
  <sheetViews>
    <sheetView workbookViewId="0"/>
  </sheetViews>
  <sheetFormatPr defaultRowHeight="15" x14ac:dyDescent="0.25"/>
  <cols>
    <col min="1" max="1" width="12.85546875" customWidth="1"/>
    <col min="2" max="2" width="50.28515625" style="4" customWidth="1"/>
    <col min="3" max="3" width="12.42578125" style="27" customWidth="1"/>
    <col min="4" max="4" width="12.7109375" style="27" customWidth="1"/>
    <col min="5" max="5" width="11.7109375" style="27" customWidth="1"/>
    <col min="6" max="6" width="2.85546875" style="23" customWidth="1"/>
    <col min="7" max="7" width="9.7109375" bestFit="1" customWidth="1"/>
    <col min="8" max="8" width="53.42578125" bestFit="1" customWidth="1"/>
    <col min="9" max="9" width="5.5703125" bestFit="1" customWidth="1"/>
    <col min="10" max="10" width="23.140625" style="68" customWidth="1"/>
    <col min="11" max="12" width="5.5703125" style="68" customWidth="1"/>
    <col min="13" max="13" width="18.5703125" customWidth="1"/>
    <col min="14" max="14" width="6" style="15" customWidth="1"/>
    <col min="15" max="15" width="28.42578125" bestFit="1" customWidth="1"/>
    <col min="16" max="16" width="5.85546875" customWidth="1"/>
    <col min="17" max="17" width="24.85546875" bestFit="1" customWidth="1"/>
    <col min="18" max="18" width="43.42578125" bestFit="1" customWidth="1"/>
    <col min="19" max="19" width="5.28515625" bestFit="1" customWidth="1"/>
    <col min="20" max="20" width="24.85546875" customWidth="1"/>
    <col min="21" max="21" width="3.28515625" customWidth="1"/>
    <col min="22" max="22" width="15.28515625" customWidth="1"/>
    <col min="23" max="23" width="15.140625" customWidth="1"/>
    <col min="24" max="24" width="19.140625" customWidth="1"/>
    <col min="25" max="25" width="37.85546875" customWidth="1"/>
    <col min="26" max="26" width="25.5703125" customWidth="1"/>
    <col min="27" max="27" width="20.42578125" customWidth="1"/>
    <col min="28" max="28" width="13.28515625" style="15" customWidth="1"/>
  </cols>
  <sheetData>
    <row r="1" spans="1:29" ht="18.75" x14ac:dyDescent="0.3">
      <c r="A1" s="1" t="s">
        <v>230</v>
      </c>
      <c r="B1" s="5"/>
      <c r="C1" s="28"/>
      <c r="D1" s="28"/>
      <c r="E1" s="28"/>
      <c r="F1" s="22"/>
      <c r="G1" s="119" t="s">
        <v>1263</v>
      </c>
      <c r="H1" s="119"/>
      <c r="V1" s="67" t="s">
        <v>1278</v>
      </c>
      <c r="W1" s="67"/>
    </row>
    <row r="2" spans="1:29" ht="29.45" customHeight="1" thickBot="1" x14ac:dyDescent="0.3">
      <c r="D2" s="23"/>
      <c r="E2"/>
      <c r="F2"/>
      <c r="G2" s="120"/>
      <c r="H2" s="120"/>
      <c r="I2" s="15"/>
      <c r="J2" s="15"/>
      <c r="K2" s="15"/>
      <c r="L2" s="15"/>
      <c r="N2"/>
    </row>
    <row r="3" spans="1:29" s="4" customFormat="1" ht="45" x14ac:dyDescent="0.25">
      <c r="A3" s="90" t="s">
        <v>12</v>
      </c>
      <c r="B3" s="91" t="s">
        <v>13</v>
      </c>
      <c r="C3" s="92" t="s">
        <v>1123</v>
      </c>
      <c r="D3" s="93" t="s">
        <v>1129</v>
      </c>
      <c r="E3" s="94" t="s">
        <v>1128</v>
      </c>
      <c r="F3" s="95"/>
      <c r="G3" s="96" t="s">
        <v>409</v>
      </c>
      <c r="H3" s="97" t="s">
        <v>408</v>
      </c>
      <c r="J3" s="88" t="s">
        <v>1469</v>
      </c>
      <c r="M3" s="89" t="s">
        <v>1114</v>
      </c>
      <c r="N3" s="17"/>
      <c r="O3" s="19" t="s">
        <v>1113</v>
      </c>
      <c r="P3" s="19" t="s">
        <v>1112</v>
      </c>
      <c r="Q3" s="19" t="s">
        <v>1114</v>
      </c>
      <c r="R3" s="42" t="s">
        <v>1151</v>
      </c>
      <c r="T3" s="99" t="s">
        <v>1117</v>
      </c>
      <c r="V3" s="37" t="s">
        <v>1045</v>
      </c>
      <c r="W3" s="37" t="s">
        <v>488</v>
      </c>
      <c r="X3" s="37" t="s">
        <v>487</v>
      </c>
      <c r="Y3" s="37" t="s">
        <v>1042</v>
      </c>
      <c r="Z3" s="37" t="s">
        <v>1043</v>
      </c>
      <c r="AA3" s="37" t="s">
        <v>1044</v>
      </c>
      <c r="AB3" s="17"/>
      <c r="AC3" s="4" t="s">
        <v>1280</v>
      </c>
    </row>
    <row r="4" spans="1:29" x14ac:dyDescent="0.25">
      <c r="A4" s="43" t="s">
        <v>1155</v>
      </c>
      <c r="B4" s="44" t="s">
        <v>1156</v>
      </c>
      <c r="C4" s="44">
        <v>2</v>
      </c>
      <c r="D4" s="45">
        <v>0.33329999999999999</v>
      </c>
      <c r="E4" s="46">
        <v>40</v>
      </c>
      <c r="F4" s="20"/>
      <c r="G4" s="7">
        <v>6003</v>
      </c>
      <c r="H4" s="8" t="s">
        <v>410</v>
      </c>
      <c r="J4" s="85">
        <v>114484</v>
      </c>
      <c r="M4" s="24" t="s">
        <v>531</v>
      </c>
      <c r="N4" s="16"/>
      <c r="O4" s="18" t="s">
        <v>505</v>
      </c>
      <c r="P4" s="18" t="s">
        <v>1096</v>
      </c>
      <c r="Q4" s="21" t="s">
        <v>497</v>
      </c>
      <c r="R4" s="21" t="str">
        <f t="shared" ref="R4:R35" si="0">O4&amp;Q4</f>
        <v>Ashburton DistrictCanterbury Region</v>
      </c>
      <c r="T4" s="26" t="s">
        <v>1115</v>
      </c>
      <c r="V4" s="6" t="str">
        <f t="shared" ref="V4:V24" si="1">W4&amp;Y4</f>
        <v>6003Bongard Centre</v>
      </c>
      <c r="W4" s="100">
        <v>6003</v>
      </c>
      <c r="X4" s="101" t="s">
        <v>502</v>
      </c>
      <c r="Y4" s="100" t="s">
        <v>235</v>
      </c>
      <c r="Z4" s="100" t="s">
        <v>524</v>
      </c>
      <c r="AA4" s="100" t="s">
        <v>525</v>
      </c>
      <c r="AB4" s="16"/>
      <c r="AC4" t="s">
        <v>1143</v>
      </c>
    </row>
    <row r="5" spans="1:29" x14ac:dyDescent="0.25">
      <c r="A5" s="43" t="s">
        <v>1157</v>
      </c>
      <c r="B5" s="47" t="s">
        <v>1158</v>
      </c>
      <c r="C5" s="44">
        <v>2</v>
      </c>
      <c r="D5" s="45">
        <v>0.35830000000000001</v>
      </c>
      <c r="E5" s="46">
        <v>43</v>
      </c>
      <c r="F5" s="20"/>
      <c r="G5" s="7">
        <v>6004</v>
      </c>
      <c r="H5" s="8" t="s">
        <v>411</v>
      </c>
      <c r="I5" s="68"/>
      <c r="J5" s="85">
        <v>115217</v>
      </c>
      <c r="M5" s="24" t="s">
        <v>520</v>
      </c>
      <c r="N5" s="16"/>
      <c r="O5" s="18" t="s">
        <v>519</v>
      </c>
      <c r="P5" s="18" t="s">
        <v>1105</v>
      </c>
      <c r="Q5" s="21" t="s">
        <v>520</v>
      </c>
      <c r="R5" s="21" t="str">
        <f t="shared" si="0"/>
        <v>Auckland CityAuckland Region</v>
      </c>
      <c r="T5" s="26" t="s">
        <v>1275</v>
      </c>
      <c r="V5" s="6" t="str">
        <f t="shared" si="1"/>
        <v>6003Central North Island Kindergarten Trust</v>
      </c>
      <c r="W5" s="100">
        <v>6003</v>
      </c>
      <c r="X5" s="101" t="s">
        <v>624</v>
      </c>
      <c r="Y5" s="100" t="s">
        <v>1501</v>
      </c>
      <c r="Z5" s="100" t="s">
        <v>868</v>
      </c>
      <c r="AA5" s="100" t="s">
        <v>517</v>
      </c>
      <c r="AB5" s="16"/>
      <c r="AC5" t="s">
        <v>1144</v>
      </c>
    </row>
    <row r="6" spans="1:29" x14ac:dyDescent="0.25">
      <c r="A6" s="43" t="s">
        <v>1159</v>
      </c>
      <c r="B6" s="44" t="s">
        <v>1160</v>
      </c>
      <c r="C6" s="44">
        <v>2</v>
      </c>
      <c r="D6" s="45">
        <v>0.35830000000000001</v>
      </c>
      <c r="E6" s="46">
        <v>43</v>
      </c>
      <c r="F6" s="17"/>
      <c r="G6" s="7">
        <v>6006</v>
      </c>
      <c r="H6" s="8" t="s">
        <v>1867</v>
      </c>
      <c r="I6" s="68"/>
      <c r="J6" s="85">
        <v>115218</v>
      </c>
      <c r="M6" s="24" t="s">
        <v>517</v>
      </c>
      <c r="N6" s="16"/>
      <c r="O6" s="18" t="s">
        <v>1118</v>
      </c>
      <c r="P6" s="18"/>
      <c r="Q6" s="21" t="s">
        <v>497</v>
      </c>
      <c r="R6" s="21" t="str">
        <f t="shared" si="0"/>
        <v>Banks Peninsula DistrictCanterbury Region</v>
      </c>
      <c r="T6" s="26" t="s">
        <v>1116</v>
      </c>
      <c r="V6" s="6" t="str">
        <f t="shared" si="1"/>
        <v>6003Coastguard NZ</v>
      </c>
      <c r="W6" s="100">
        <v>6003</v>
      </c>
      <c r="X6" s="101" t="s">
        <v>538</v>
      </c>
      <c r="Y6" s="100" t="s">
        <v>250</v>
      </c>
      <c r="Z6" s="100" t="s">
        <v>527</v>
      </c>
      <c r="AA6" s="100" t="s">
        <v>525</v>
      </c>
      <c r="AB6" s="16"/>
    </row>
    <row r="7" spans="1:29" x14ac:dyDescent="0.25">
      <c r="A7" s="43" t="s">
        <v>1161</v>
      </c>
      <c r="B7" s="44" t="s">
        <v>1162</v>
      </c>
      <c r="C7" s="44">
        <v>2</v>
      </c>
      <c r="D7" s="45">
        <v>0.33329999999999999</v>
      </c>
      <c r="E7" s="46">
        <v>40</v>
      </c>
      <c r="F7" s="17"/>
      <c r="G7" s="7">
        <v>6007</v>
      </c>
      <c r="H7" s="8" t="s">
        <v>238</v>
      </c>
      <c r="I7" s="68"/>
      <c r="J7" s="85">
        <v>115219</v>
      </c>
      <c r="M7" s="24" t="s">
        <v>525</v>
      </c>
      <c r="N7" s="16"/>
      <c r="O7" s="18" t="s">
        <v>756</v>
      </c>
      <c r="P7" s="18" t="s">
        <v>1090</v>
      </c>
      <c r="Q7" s="21" t="s">
        <v>495</v>
      </c>
      <c r="R7" s="21" t="str">
        <f t="shared" si="0"/>
        <v>Buller DistrictWest Coast Region</v>
      </c>
      <c r="T7" s="26" t="s">
        <v>1868</v>
      </c>
      <c r="V7" s="6" t="str">
        <f t="shared" si="1"/>
        <v>6003Eastern Institute of Technology</v>
      </c>
      <c r="W7" s="100">
        <v>6003</v>
      </c>
      <c r="X7" s="101" t="s">
        <v>508</v>
      </c>
      <c r="Y7" s="100" t="s">
        <v>238</v>
      </c>
      <c r="Z7" s="100" t="s">
        <v>513</v>
      </c>
      <c r="AA7" s="100" t="s">
        <v>514</v>
      </c>
      <c r="AB7" s="16"/>
    </row>
    <row r="8" spans="1:29" x14ac:dyDescent="0.25">
      <c r="A8" s="43" t="s">
        <v>1163</v>
      </c>
      <c r="B8" s="47" t="s">
        <v>1164</v>
      </c>
      <c r="C8" s="44">
        <v>1</v>
      </c>
      <c r="D8" s="45">
        <v>0.5</v>
      </c>
      <c r="E8" s="48">
        <v>60</v>
      </c>
      <c r="F8" s="17"/>
      <c r="G8" s="7">
        <v>6008</v>
      </c>
      <c r="H8" s="8" t="s">
        <v>412</v>
      </c>
      <c r="I8" s="68"/>
      <c r="J8" s="85">
        <v>115673</v>
      </c>
      <c r="M8" s="24" t="s">
        <v>529</v>
      </c>
      <c r="N8" s="16"/>
      <c r="O8" s="18" t="s">
        <v>865</v>
      </c>
      <c r="P8" s="18" t="s">
        <v>1086</v>
      </c>
      <c r="Q8" s="21" t="s">
        <v>511</v>
      </c>
      <c r="R8" s="21" t="str">
        <f t="shared" si="0"/>
        <v>Carterton DistrictWellington Region</v>
      </c>
      <c r="T8" s="26" t="s">
        <v>1276</v>
      </c>
      <c r="V8" s="6" t="str">
        <f t="shared" si="1"/>
        <v>6003EastPack Washer Road</v>
      </c>
      <c r="W8" s="100">
        <v>6003</v>
      </c>
      <c r="X8" s="101" t="s">
        <v>607</v>
      </c>
      <c r="Y8" s="100" t="s">
        <v>1494</v>
      </c>
      <c r="Z8" s="100" t="s">
        <v>532</v>
      </c>
      <c r="AA8" s="100" t="s">
        <v>525</v>
      </c>
      <c r="AB8" s="16"/>
    </row>
    <row r="9" spans="1:29" x14ac:dyDescent="0.25">
      <c r="A9" s="43" t="s">
        <v>1165</v>
      </c>
      <c r="B9" s="44" t="s">
        <v>1283</v>
      </c>
      <c r="C9" s="44">
        <v>1</v>
      </c>
      <c r="D9" s="45">
        <v>0.5</v>
      </c>
      <c r="E9" s="46">
        <v>60</v>
      </c>
      <c r="F9" s="17"/>
      <c r="G9" s="7">
        <v>6009</v>
      </c>
      <c r="H9" s="8" t="s">
        <v>413</v>
      </c>
      <c r="I9" s="68"/>
      <c r="J9" s="85">
        <v>1880</v>
      </c>
      <c r="M9" s="24" t="s">
        <v>638</v>
      </c>
      <c r="N9" s="16"/>
      <c r="O9" s="18" t="s">
        <v>651</v>
      </c>
      <c r="P9" s="18" t="s">
        <v>1069</v>
      </c>
      <c r="Q9" s="21" t="s">
        <v>514</v>
      </c>
      <c r="R9" s="21" t="str">
        <f t="shared" si="0"/>
        <v>Central Hawke's Bay DistrictHawke's Bay Region</v>
      </c>
      <c r="V9" s="6" t="str">
        <f t="shared" si="1"/>
        <v>6003Edgecumbe Campus</v>
      </c>
      <c r="W9" s="100">
        <v>6003</v>
      </c>
      <c r="X9" s="101" t="s">
        <v>504</v>
      </c>
      <c r="Y9" s="100" t="s">
        <v>236</v>
      </c>
      <c r="Z9" s="100" t="s">
        <v>527</v>
      </c>
      <c r="AA9" s="100" t="s">
        <v>525</v>
      </c>
      <c r="AB9" s="16"/>
    </row>
    <row r="10" spans="1:29" x14ac:dyDescent="0.25">
      <c r="A10" s="43" t="s">
        <v>1166</v>
      </c>
      <c r="B10" s="44" t="s">
        <v>1284</v>
      </c>
      <c r="C10" s="44">
        <v>2</v>
      </c>
      <c r="D10" s="45">
        <v>0.5</v>
      </c>
      <c r="E10" s="46">
        <v>60</v>
      </c>
      <c r="F10" s="17"/>
      <c r="G10" s="7">
        <v>6010</v>
      </c>
      <c r="H10" s="8" t="s">
        <v>414</v>
      </c>
      <c r="I10" s="68"/>
      <c r="J10" s="85">
        <v>1881</v>
      </c>
      <c r="M10" s="24" t="s">
        <v>514</v>
      </c>
      <c r="N10" s="16"/>
      <c r="O10" s="18" t="s">
        <v>715</v>
      </c>
      <c r="P10" s="18" t="s">
        <v>1099</v>
      </c>
      <c r="Q10" s="21" t="s">
        <v>500</v>
      </c>
      <c r="R10" s="21" t="str">
        <f t="shared" si="0"/>
        <v>Central Otago DistrictOtago Region</v>
      </c>
      <c r="V10" s="6" t="str">
        <f t="shared" si="1"/>
        <v>6003Extramural Delivery</v>
      </c>
      <c r="W10" s="100">
        <v>6003</v>
      </c>
      <c r="X10" s="101" t="s">
        <v>1512</v>
      </c>
      <c r="Y10" s="100" t="s">
        <v>1513</v>
      </c>
      <c r="Z10" s="100" t="s">
        <v>1281</v>
      </c>
      <c r="AA10" s="100" t="s">
        <v>1281</v>
      </c>
      <c r="AB10" s="16"/>
    </row>
    <row r="11" spans="1:29" x14ac:dyDescent="0.25">
      <c r="A11" s="43" t="s">
        <v>1167</v>
      </c>
      <c r="B11" s="44" t="s">
        <v>1168</v>
      </c>
      <c r="C11" s="44">
        <v>2</v>
      </c>
      <c r="D11" s="45">
        <v>0.33329999999999999</v>
      </c>
      <c r="E11" s="48">
        <v>40</v>
      </c>
      <c r="F11" s="17"/>
      <c r="G11" s="7">
        <v>6011</v>
      </c>
      <c r="H11" s="8" t="s">
        <v>415</v>
      </c>
      <c r="I11" s="68"/>
      <c r="J11" s="85" t="s">
        <v>14</v>
      </c>
      <c r="M11" s="24" t="s">
        <v>668</v>
      </c>
      <c r="N11" s="16"/>
      <c r="O11" s="18" t="s">
        <v>498</v>
      </c>
      <c r="P11" s="18" t="s">
        <v>1094</v>
      </c>
      <c r="Q11" s="21" t="s">
        <v>497</v>
      </c>
      <c r="R11" s="21" t="str">
        <f t="shared" si="0"/>
        <v>Christchurch CityCanterbury Region</v>
      </c>
      <c r="V11" s="6" t="str">
        <f t="shared" si="1"/>
        <v>6003Fashion Island - Tenancy C - WITHDRAWN</v>
      </c>
      <c r="W11" s="100">
        <v>6003</v>
      </c>
      <c r="X11" s="101" t="s">
        <v>629</v>
      </c>
      <c r="Y11" s="100" t="s">
        <v>1505</v>
      </c>
      <c r="Z11" s="100" t="s">
        <v>524</v>
      </c>
      <c r="AA11" s="100" t="s">
        <v>525</v>
      </c>
      <c r="AB11" s="16"/>
    </row>
    <row r="12" spans="1:29" x14ac:dyDescent="0.25">
      <c r="A12" s="43" t="s">
        <v>1169</v>
      </c>
      <c r="B12" s="44" t="s">
        <v>1170</v>
      </c>
      <c r="C12" s="44">
        <v>2</v>
      </c>
      <c r="D12" s="45">
        <v>0.33329999999999999</v>
      </c>
      <c r="E12" s="46">
        <v>40</v>
      </c>
      <c r="F12" s="17"/>
      <c r="G12" s="7">
        <v>6012</v>
      </c>
      <c r="H12" s="8" t="s">
        <v>994</v>
      </c>
      <c r="I12" s="68"/>
      <c r="J12" s="85" t="s">
        <v>15</v>
      </c>
      <c r="M12" s="24" t="s">
        <v>511</v>
      </c>
      <c r="N12" s="16"/>
      <c r="O12" s="18" t="s">
        <v>499</v>
      </c>
      <c r="P12" s="18" t="s">
        <v>1102</v>
      </c>
      <c r="Q12" s="21" t="s">
        <v>500</v>
      </c>
      <c r="R12" s="21" t="str">
        <f t="shared" si="0"/>
        <v>Clutha DistrictOtago Region</v>
      </c>
      <c r="V12" s="6" t="str">
        <f t="shared" si="1"/>
        <v>6003Goldsfields Mall</v>
      </c>
      <c r="W12" s="100">
        <v>6003</v>
      </c>
      <c r="X12" s="101" t="s">
        <v>622</v>
      </c>
      <c r="Y12" s="100" t="s">
        <v>1500</v>
      </c>
      <c r="Z12" s="100" t="s">
        <v>601</v>
      </c>
      <c r="AA12" s="100" t="s">
        <v>517</v>
      </c>
      <c r="AB12" s="16"/>
    </row>
    <row r="13" spans="1:29" x14ac:dyDescent="0.25">
      <c r="A13" s="43" t="s">
        <v>1171</v>
      </c>
      <c r="B13" s="44" t="s">
        <v>1172</v>
      </c>
      <c r="C13" s="44">
        <v>2</v>
      </c>
      <c r="D13" s="45">
        <v>0.35</v>
      </c>
      <c r="E13" s="46">
        <v>42</v>
      </c>
      <c r="F13" s="17"/>
      <c r="G13" s="7">
        <v>6013</v>
      </c>
      <c r="H13" s="8" t="s">
        <v>416</v>
      </c>
      <c r="I13" s="68"/>
      <c r="J13" s="85" t="s">
        <v>16</v>
      </c>
      <c r="M13" s="24" t="s">
        <v>662</v>
      </c>
      <c r="N13" s="16"/>
      <c r="O13" s="18" t="s">
        <v>784</v>
      </c>
      <c r="P13" s="18"/>
      <c r="Q13" s="21" t="s">
        <v>520</v>
      </c>
      <c r="R13" s="21" t="str">
        <f t="shared" si="0"/>
        <v>Devenport BoroughAuckland Region</v>
      </c>
      <c r="V13" s="6" t="str">
        <f t="shared" si="1"/>
        <v>6003Hei Marae</v>
      </c>
      <c r="W13" s="102">
        <v>6003</v>
      </c>
      <c r="X13" s="103" t="s">
        <v>1510</v>
      </c>
      <c r="Y13" s="102" t="s">
        <v>1511</v>
      </c>
      <c r="Z13" s="102" t="s">
        <v>556</v>
      </c>
      <c r="AA13" s="102" t="s">
        <v>556</v>
      </c>
      <c r="AB13" s="16"/>
    </row>
    <row r="14" spans="1:29" x14ac:dyDescent="0.25">
      <c r="A14" s="43" t="s">
        <v>1335</v>
      </c>
      <c r="B14" s="44" t="s">
        <v>1285</v>
      </c>
      <c r="C14" s="44">
        <v>2</v>
      </c>
      <c r="D14" s="45" t="s">
        <v>1330</v>
      </c>
      <c r="E14" s="46" t="s">
        <v>1286</v>
      </c>
      <c r="F14" s="17"/>
      <c r="G14" s="7">
        <v>6014</v>
      </c>
      <c r="H14" s="8" t="s">
        <v>1182</v>
      </c>
      <c r="I14" s="68"/>
      <c r="J14" s="85" t="s">
        <v>17</v>
      </c>
      <c r="M14" s="24" t="s">
        <v>694</v>
      </c>
      <c r="N14" s="16"/>
      <c r="O14" s="18" t="s">
        <v>503</v>
      </c>
      <c r="P14" s="18" t="s">
        <v>1101</v>
      </c>
      <c r="Q14" s="21" t="s">
        <v>500</v>
      </c>
      <c r="R14" s="21" t="str">
        <f t="shared" si="0"/>
        <v>Dunedin CityOtago Region</v>
      </c>
      <c r="V14" s="6" t="str">
        <f t="shared" si="1"/>
        <v>6003Hungahungatoroa Marae</v>
      </c>
      <c r="W14" s="100">
        <v>6003</v>
      </c>
      <c r="X14" s="101" t="s">
        <v>522</v>
      </c>
      <c r="Y14" s="100" t="s">
        <v>244</v>
      </c>
      <c r="Z14" s="100" t="s">
        <v>524</v>
      </c>
      <c r="AA14" s="100" t="s">
        <v>525</v>
      </c>
      <c r="AB14" s="16"/>
    </row>
    <row r="15" spans="1:29" x14ac:dyDescent="0.25">
      <c r="A15" s="43" t="s">
        <v>1173</v>
      </c>
      <c r="B15" s="44" t="s">
        <v>1174</v>
      </c>
      <c r="C15" s="44">
        <v>2</v>
      </c>
      <c r="D15" s="45">
        <v>0.33329999999999999</v>
      </c>
      <c r="E15" s="46">
        <v>40</v>
      </c>
      <c r="F15" s="17"/>
      <c r="G15" s="7">
        <v>6015</v>
      </c>
      <c r="H15" s="8" t="s">
        <v>417</v>
      </c>
      <c r="I15" s="68"/>
      <c r="J15" s="85" t="s">
        <v>18</v>
      </c>
      <c r="M15" s="24" t="s">
        <v>570</v>
      </c>
      <c r="N15" s="16"/>
      <c r="O15" s="18" t="s">
        <v>567</v>
      </c>
      <c r="P15" s="18" t="s">
        <v>1046</v>
      </c>
      <c r="Q15" s="21" t="s">
        <v>531</v>
      </c>
      <c r="R15" s="21" t="str">
        <f t="shared" si="0"/>
        <v>Far North DistrictNorthland Region</v>
      </c>
      <c r="V15" s="6" t="str">
        <f t="shared" si="1"/>
        <v>6003Huria Marae</v>
      </c>
      <c r="W15" s="100">
        <v>6003</v>
      </c>
      <c r="X15" s="101" t="s">
        <v>515</v>
      </c>
      <c r="Y15" s="100" t="s">
        <v>241</v>
      </c>
      <c r="Z15" s="100" t="s">
        <v>524</v>
      </c>
      <c r="AA15" s="100" t="s">
        <v>525</v>
      </c>
      <c r="AB15" s="16"/>
    </row>
    <row r="16" spans="1:29" x14ac:dyDescent="0.25">
      <c r="A16" s="43" t="s">
        <v>1175</v>
      </c>
      <c r="B16" s="44" t="s">
        <v>1176</v>
      </c>
      <c r="C16" s="44">
        <v>2</v>
      </c>
      <c r="D16" s="45">
        <v>0.36670000000000003</v>
      </c>
      <c r="E16" s="46">
        <v>44</v>
      </c>
      <c r="F16" s="17"/>
      <c r="G16" s="7">
        <v>6017</v>
      </c>
      <c r="H16" s="8" t="s">
        <v>418</v>
      </c>
      <c r="I16" s="68"/>
      <c r="J16" s="85" t="s">
        <v>20</v>
      </c>
      <c r="M16" s="24" t="s">
        <v>497</v>
      </c>
      <c r="N16" s="16"/>
      <c r="O16" s="18" t="s">
        <v>598</v>
      </c>
      <c r="P16" s="18" t="s">
        <v>1106</v>
      </c>
      <c r="Q16" s="21" t="s">
        <v>520</v>
      </c>
      <c r="R16" s="21" t="str">
        <f t="shared" si="0"/>
        <v>Franklin DistrictAuckland Region</v>
      </c>
      <c r="V16" s="6" t="str">
        <f t="shared" si="1"/>
        <v>6003Ignition Co-Working Site</v>
      </c>
      <c r="W16" s="100">
        <v>6003</v>
      </c>
      <c r="X16" s="101" t="s">
        <v>633</v>
      </c>
      <c r="Y16" s="100" t="s">
        <v>1507</v>
      </c>
      <c r="Z16" s="100" t="s">
        <v>524</v>
      </c>
      <c r="AA16" s="100" t="s">
        <v>525</v>
      </c>
      <c r="AB16" s="16"/>
    </row>
    <row r="17" spans="1:28" x14ac:dyDescent="0.25">
      <c r="A17" s="49" t="s">
        <v>1336</v>
      </c>
      <c r="B17" s="44" t="s">
        <v>1287</v>
      </c>
      <c r="C17" s="44">
        <v>2</v>
      </c>
      <c r="D17" s="45">
        <v>0.41670000000000001</v>
      </c>
      <c r="E17" s="46">
        <v>50</v>
      </c>
      <c r="F17" s="17"/>
      <c r="G17" s="7">
        <v>6018</v>
      </c>
      <c r="H17" s="8" t="s">
        <v>237</v>
      </c>
      <c r="I17" s="68"/>
      <c r="J17" s="85" t="s">
        <v>21</v>
      </c>
      <c r="M17" s="24" t="s">
        <v>495</v>
      </c>
      <c r="N17" s="16"/>
      <c r="O17" s="18" t="s">
        <v>598</v>
      </c>
      <c r="P17" s="18" t="s">
        <v>1106</v>
      </c>
      <c r="Q17" s="21" t="s">
        <v>525</v>
      </c>
      <c r="R17" s="21" t="str">
        <f t="shared" si="0"/>
        <v>Franklin DistrictBay of Plenty Region</v>
      </c>
      <c r="V17" s="6" t="str">
        <f t="shared" si="1"/>
        <v>6003Judea-Community Sports Club</v>
      </c>
      <c r="W17" s="100">
        <v>6003</v>
      </c>
      <c r="X17" s="101" t="s">
        <v>599</v>
      </c>
      <c r="Y17" s="100" t="s">
        <v>1490</v>
      </c>
      <c r="Z17" s="100" t="s">
        <v>524</v>
      </c>
      <c r="AA17" s="100" t="s">
        <v>525</v>
      </c>
      <c r="AB17" s="16"/>
    </row>
    <row r="18" spans="1:28" x14ac:dyDescent="0.25">
      <c r="A18" s="49" t="s">
        <v>1337</v>
      </c>
      <c r="B18" s="44" t="s">
        <v>1288</v>
      </c>
      <c r="C18" s="44">
        <v>2</v>
      </c>
      <c r="D18" s="45">
        <v>0.5</v>
      </c>
      <c r="E18" s="46">
        <v>60</v>
      </c>
      <c r="F18" s="17"/>
      <c r="G18" s="7">
        <v>6019</v>
      </c>
      <c r="H18" s="8" t="s">
        <v>255</v>
      </c>
      <c r="I18" s="68"/>
      <c r="J18" s="85" t="s">
        <v>22</v>
      </c>
      <c r="M18" s="24" t="s">
        <v>500</v>
      </c>
      <c r="N18" s="16"/>
      <c r="O18" s="18" t="s">
        <v>598</v>
      </c>
      <c r="P18" s="18" t="s">
        <v>1106</v>
      </c>
      <c r="Q18" s="21" t="s">
        <v>517</v>
      </c>
      <c r="R18" s="21" t="str">
        <f t="shared" si="0"/>
        <v>Franklin DistrictWaikato Region</v>
      </c>
      <c r="V18" s="6" t="str">
        <f t="shared" si="1"/>
        <v>6003Katikati Heritage Museum</v>
      </c>
      <c r="W18" s="100">
        <v>6003</v>
      </c>
      <c r="X18" s="101" t="s">
        <v>604</v>
      </c>
      <c r="Y18" s="100" t="s">
        <v>1492</v>
      </c>
      <c r="Z18" s="100" t="s">
        <v>532</v>
      </c>
      <c r="AA18" s="100" t="s">
        <v>525</v>
      </c>
      <c r="AB18" s="16"/>
    </row>
    <row r="19" spans="1:28" x14ac:dyDescent="0.25">
      <c r="A19" s="49" t="s">
        <v>1338</v>
      </c>
      <c r="B19" s="44" t="s">
        <v>1289</v>
      </c>
      <c r="C19" s="44">
        <v>2</v>
      </c>
      <c r="D19" s="45">
        <v>0.33329999999999999</v>
      </c>
      <c r="E19" s="46">
        <v>40</v>
      </c>
      <c r="F19" s="17"/>
      <c r="G19" s="7">
        <v>6022</v>
      </c>
      <c r="H19" s="8" t="s">
        <v>419</v>
      </c>
      <c r="I19" s="68"/>
      <c r="J19" s="85" t="s">
        <v>23</v>
      </c>
      <c r="M19" s="24" t="s">
        <v>721</v>
      </c>
      <c r="N19" s="16"/>
      <c r="O19" s="18" t="s">
        <v>528</v>
      </c>
      <c r="P19" s="18" t="s">
        <v>1065</v>
      </c>
      <c r="Q19" s="21" t="s">
        <v>529</v>
      </c>
      <c r="R19" s="21" t="str">
        <f t="shared" si="0"/>
        <v>Gisborne DistrictGisborne Region</v>
      </c>
      <c r="V19" s="6" t="str">
        <f t="shared" si="1"/>
        <v>6003Matamata College</v>
      </c>
      <c r="W19" s="100">
        <v>6003</v>
      </c>
      <c r="X19" s="101" t="s">
        <v>557</v>
      </c>
      <c r="Y19" s="100" t="s">
        <v>558</v>
      </c>
      <c r="Z19" s="100" t="s">
        <v>742</v>
      </c>
      <c r="AA19" s="100" t="s">
        <v>517</v>
      </c>
      <c r="AB19" s="16"/>
    </row>
    <row r="20" spans="1:28" ht="15.75" thickBot="1" x14ac:dyDescent="0.3">
      <c r="A20" s="49" t="s">
        <v>1177</v>
      </c>
      <c r="B20" s="44" t="s">
        <v>1178</v>
      </c>
      <c r="C20" s="44">
        <v>2</v>
      </c>
      <c r="D20" s="45">
        <v>0.33329999999999999</v>
      </c>
      <c r="E20" s="46">
        <v>40</v>
      </c>
      <c r="F20" s="17"/>
      <c r="G20" s="7">
        <v>6024</v>
      </c>
      <c r="H20" s="8" t="s">
        <v>1183</v>
      </c>
      <c r="I20" s="68"/>
      <c r="J20" s="85" t="s">
        <v>24</v>
      </c>
      <c r="M20" s="25" t="s">
        <v>1281</v>
      </c>
      <c r="N20" s="16"/>
      <c r="O20" s="18" t="s">
        <v>722</v>
      </c>
      <c r="P20" s="18" t="s">
        <v>1103</v>
      </c>
      <c r="Q20" s="21" t="s">
        <v>721</v>
      </c>
      <c r="R20" s="21" t="str">
        <f t="shared" si="0"/>
        <v>Gore DistrictSouthland Region</v>
      </c>
      <c r="V20" s="6" t="str">
        <f t="shared" si="1"/>
        <v>6003Matamata Venue</v>
      </c>
      <c r="W20" s="100">
        <v>6003</v>
      </c>
      <c r="X20" s="101" t="s">
        <v>559</v>
      </c>
      <c r="Y20" s="100" t="s">
        <v>560</v>
      </c>
      <c r="Z20" s="100" t="s">
        <v>742</v>
      </c>
      <c r="AA20" s="100" t="s">
        <v>517</v>
      </c>
      <c r="AB20" s="16"/>
    </row>
    <row r="21" spans="1:28" x14ac:dyDescent="0.25">
      <c r="A21" s="49" t="s">
        <v>1339</v>
      </c>
      <c r="B21" s="44" t="s">
        <v>1290</v>
      </c>
      <c r="C21" s="44">
        <v>2</v>
      </c>
      <c r="D21" s="45">
        <v>0.5</v>
      </c>
      <c r="E21" s="46">
        <v>60</v>
      </c>
      <c r="F21" s="17"/>
      <c r="G21" s="7">
        <v>6025</v>
      </c>
      <c r="H21" s="8" t="s">
        <v>1931</v>
      </c>
      <c r="I21" s="68"/>
      <c r="J21" s="85" t="s">
        <v>1267</v>
      </c>
      <c r="N21" s="16"/>
      <c r="O21" s="18" t="s">
        <v>494</v>
      </c>
      <c r="P21" s="18" t="s">
        <v>1091</v>
      </c>
      <c r="Q21" s="21" t="s">
        <v>495</v>
      </c>
      <c r="R21" s="21" t="str">
        <f t="shared" si="0"/>
        <v>Grey DistrictWest Coast Region</v>
      </c>
      <c r="V21" s="6" t="str">
        <f t="shared" si="1"/>
        <v>6003Maungatapu Marae</v>
      </c>
      <c r="W21" s="100">
        <v>6003</v>
      </c>
      <c r="X21" s="101" t="s">
        <v>542</v>
      </c>
      <c r="Y21" s="100" t="s">
        <v>254</v>
      </c>
      <c r="Z21" s="100" t="s">
        <v>524</v>
      </c>
      <c r="AA21" s="100" t="s">
        <v>525</v>
      </c>
      <c r="AB21" s="16"/>
    </row>
    <row r="22" spans="1:28" x14ac:dyDescent="0.25">
      <c r="A22" s="49" t="s">
        <v>1340</v>
      </c>
      <c r="B22" s="44" t="s">
        <v>1291</v>
      </c>
      <c r="C22" s="44">
        <v>2</v>
      </c>
      <c r="D22" s="45" t="s">
        <v>1331</v>
      </c>
      <c r="E22" s="46" t="s">
        <v>1292</v>
      </c>
      <c r="F22" s="17"/>
      <c r="G22" s="7">
        <v>7006</v>
      </c>
      <c r="H22" s="8" t="s">
        <v>420</v>
      </c>
      <c r="I22" s="68"/>
      <c r="J22" s="85" t="s">
        <v>1373</v>
      </c>
      <c r="N22" s="16"/>
      <c r="O22" s="18" t="s">
        <v>516</v>
      </c>
      <c r="P22" s="18" t="s">
        <v>1053</v>
      </c>
      <c r="Q22" s="21" t="s">
        <v>517</v>
      </c>
      <c r="R22" s="21" t="str">
        <f t="shared" si="0"/>
        <v>Hamilton CityWaikato Region</v>
      </c>
      <c r="V22" s="6" t="str">
        <f t="shared" si="1"/>
        <v>6003Merivale Community Centre</v>
      </c>
      <c r="W22" s="100">
        <v>6003</v>
      </c>
      <c r="X22" s="101" t="s">
        <v>545</v>
      </c>
      <c r="Y22" s="100" t="s">
        <v>257</v>
      </c>
      <c r="Z22" s="100" t="s">
        <v>524</v>
      </c>
      <c r="AA22" s="100" t="s">
        <v>525</v>
      </c>
      <c r="AB22" s="16"/>
    </row>
    <row r="23" spans="1:28" x14ac:dyDescent="0.25">
      <c r="A23" s="49" t="s">
        <v>1341</v>
      </c>
      <c r="B23" s="44" t="s">
        <v>1293</v>
      </c>
      <c r="C23" s="44">
        <v>2</v>
      </c>
      <c r="D23" s="45">
        <v>0.33329999999999999</v>
      </c>
      <c r="E23" s="46">
        <v>40</v>
      </c>
      <c r="F23" s="17"/>
      <c r="G23" s="7">
        <v>7008</v>
      </c>
      <c r="H23" s="8" t="s">
        <v>1471</v>
      </c>
      <c r="I23" s="68"/>
      <c r="J23" s="85" t="s">
        <v>25</v>
      </c>
      <c r="N23" s="16"/>
      <c r="O23" s="18" t="s">
        <v>649</v>
      </c>
      <c r="P23" s="18" t="s">
        <v>1067</v>
      </c>
      <c r="Q23" s="21" t="s">
        <v>514</v>
      </c>
      <c r="R23" s="21" t="str">
        <f t="shared" si="0"/>
        <v>Hastings DistrictHawke's Bay Region</v>
      </c>
      <c r="V23" s="6" t="str">
        <f t="shared" si="1"/>
        <v>6003National Technology Institute (NTEC)</v>
      </c>
      <c r="W23" s="100">
        <v>6003</v>
      </c>
      <c r="X23" s="101" t="s">
        <v>553</v>
      </c>
      <c r="Y23" s="100" t="s">
        <v>265</v>
      </c>
      <c r="Z23" s="100" t="s">
        <v>519</v>
      </c>
      <c r="AA23" s="100" t="s">
        <v>520</v>
      </c>
      <c r="AB23" s="16"/>
    </row>
    <row r="24" spans="1:28" x14ac:dyDescent="0.25">
      <c r="A24" s="49" t="s">
        <v>1342</v>
      </c>
      <c r="B24" s="44" t="s">
        <v>1294</v>
      </c>
      <c r="C24" s="44">
        <v>2</v>
      </c>
      <c r="D24" s="45" t="s">
        <v>1329</v>
      </c>
      <c r="E24" s="46" t="s">
        <v>1295</v>
      </c>
      <c r="F24" s="17"/>
      <c r="G24" s="7">
        <v>7099</v>
      </c>
      <c r="H24" s="8" t="s">
        <v>1184</v>
      </c>
      <c r="I24" s="68"/>
      <c r="J24" s="85" t="s">
        <v>26</v>
      </c>
      <c r="N24" s="16"/>
      <c r="O24" s="18" t="s">
        <v>877</v>
      </c>
      <c r="P24" s="18" t="s">
        <v>1050</v>
      </c>
      <c r="Q24" s="21" t="s">
        <v>517</v>
      </c>
      <c r="R24" s="21" t="str">
        <f t="shared" si="0"/>
        <v>Hauraki DistrictWaikato Region</v>
      </c>
      <c r="V24" s="6" t="str">
        <f t="shared" si="1"/>
        <v>6003Nelson Marlborough Institute of Technology  Campus</v>
      </c>
      <c r="W24" s="100">
        <v>6003</v>
      </c>
      <c r="X24" s="101" t="s">
        <v>615</v>
      </c>
      <c r="Y24" s="100" t="s">
        <v>1497</v>
      </c>
      <c r="Z24" s="100" t="s">
        <v>693</v>
      </c>
      <c r="AA24" s="100" t="s">
        <v>694</v>
      </c>
      <c r="AB24" s="16"/>
    </row>
    <row r="25" spans="1:28" x14ac:dyDescent="0.25">
      <c r="A25" s="49" t="s">
        <v>1343</v>
      </c>
      <c r="B25" s="44" t="s">
        <v>1296</v>
      </c>
      <c r="C25" s="44">
        <v>2</v>
      </c>
      <c r="D25" s="45">
        <v>0.35830000000000001</v>
      </c>
      <c r="E25" s="46">
        <v>43</v>
      </c>
      <c r="F25" s="17"/>
      <c r="G25" s="7">
        <v>7154</v>
      </c>
      <c r="H25" s="8" t="s">
        <v>1951</v>
      </c>
      <c r="I25" s="68"/>
      <c r="J25" s="85" t="s">
        <v>27</v>
      </c>
      <c r="N25" s="16"/>
      <c r="O25" s="18" t="s">
        <v>669</v>
      </c>
      <c r="P25" s="18" t="s">
        <v>1079</v>
      </c>
      <c r="Q25" s="21" t="s">
        <v>668</v>
      </c>
      <c r="R25" s="21" t="str">
        <f t="shared" si="0"/>
        <v>Horowhenua DistrictManawatu-Wanganui Region</v>
      </c>
      <c r="V25" s="6"/>
      <c r="W25" s="6">
        <v>6003</v>
      </c>
      <c r="X25" s="6">
        <v>95</v>
      </c>
      <c r="Y25" s="6" t="s">
        <v>1127</v>
      </c>
      <c r="Z25" s="6"/>
      <c r="AA25" s="6"/>
      <c r="AB25" s="16"/>
    </row>
    <row r="26" spans="1:28" x14ac:dyDescent="0.25">
      <c r="A26" s="49" t="s">
        <v>1344</v>
      </c>
      <c r="B26" s="44" t="s">
        <v>1297</v>
      </c>
      <c r="C26" s="44">
        <v>2</v>
      </c>
      <c r="D26" s="45">
        <v>0.41670000000000001</v>
      </c>
      <c r="E26" s="46">
        <v>50</v>
      </c>
      <c r="F26" s="17"/>
      <c r="G26" s="7">
        <v>7166</v>
      </c>
      <c r="H26" s="8" t="s">
        <v>1185</v>
      </c>
      <c r="I26" s="68"/>
      <c r="J26" s="85" t="s">
        <v>28</v>
      </c>
      <c r="N26" s="16"/>
      <c r="O26" s="18" t="s">
        <v>1146</v>
      </c>
      <c r="P26" s="18"/>
      <c r="Q26" s="21" t="s">
        <v>497</v>
      </c>
      <c r="R26" s="21" t="str">
        <f t="shared" si="0"/>
        <v>Hurunui DistrictCanterbury Region</v>
      </c>
      <c r="V26" s="6" t="str">
        <f t="shared" ref="V26:V57" si="2">W26&amp;Y26</f>
        <v>6003Ngati Hangarau Marae - Peterihema</v>
      </c>
      <c r="W26" s="100">
        <v>6003</v>
      </c>
      <c r="X26" s="101" t="s">
        <v>533</v>
      </c>
      <c r="Y26" s="100" t="s">
        <v>245</v>
      </c>
      <c r="Z26" s="100" t="s">
        <v>524</v>
      </c>
      <c r="AA26" s="100" t="s">
        <v>525</v>
      </c>
      <c r="AB26" s="16"/>
    </row>
    <row r="27" spans="1:28" x14ac:dyDescent="0.25">
      <c r="A27" s="49" t="s">
        <v>1345</v>
      </c>
      <c r="B27" s="44" t="s">
        <v>1298</v>
      </c>
      <c r="C27" s="44">
        <v>2</v>
      </c>
      <c r="D27" s="45" t="s">
        <v>1332</v>
      </c>
      <c r="E27" s="46" t="s">
        <v>1299</v>
      </c>
      <c r="F27" s="17"/>
      <c r="G27" s="7">
        <v>7201</v>
      </c>
      <c r="H27" s="8" t="s">
        <v>421</v>
      </c>
      <c r="I27" s="68"/>
      <c r="J27" s="85" t="s">
        <v>29</v>
      </c>
      <c r="N27" s="16"/>
      <c r="O27" s="18" t="s">
        <v>720</v>
      </c>
      <c r="P27" s="18" t="s">
        <v>1104</v>
      </c>
      <c r="Q27" s="21" t="s">
        <v>721</v>
      </c>
      <c r="R27" s="21" t="str">
        <f t="shared" si="0"/>
        <v>Invercargill CitySouthland Region</v>
      </c>
      <c r="V27" s="6" t="str">
        <f t="shared" si="2"/>
        <v>6003On Line Delivery</v>
      </c>
      <c r="W27" s="100">
        <v>6003</v>
      </c>
      <c r="X27" s="101" t="s">
        <v>540</v>
      </c>
      <c r="Y27" s="100" t="s">
        <v>252</v>
      </c>
      <c r="Z27" s="100" t="s">
        <v>524</v>
      </c>
      <c r="AA27" s="100" t="s">
        <v>525</v>
      </c>
      <c r="AB27" s="16"/>
    </row>
    <row r="28" spans="1:28" x14ac:dyDescent="0.25">
      <c r="A28" s="49" t="s">
        <v>1346</v>
      </c>
      <c r="B28" s="44" t="s">
        <v>1300</v>
      </c>
      <c r="C28" s="44">
        <v>2</v>
      </c>
      <c r="D28" s="45">
        <v>0.41670000000000001</v>
      </c>
      <c r="E28" s="46">
        <v>50</v>
      </c>
      <c r="F28" s="17"/>
      <c r="G28" s="7">
        <v>7252</v>
      </c>
      <c r="H28" s="8" t="s">
        <v>422</v>
      </c>
      <c r="I28" s="68"/>
      <c r="J28" s="85" t="s">
        <v>30</v>
      </c>
      <c r="N28" s="16"/>
      <c r="O28" s="18" t="s">
        <v>1147</v>
      </c>
      <c r="P28" s="18"/>
      <c r="Q28" s="21" t="s">
        <v>497</v>
      </c>
      <c r="R28" s="21" t="str">
        <f t="shared" si="0"/>
        <v>Kaikoura DistrictCanterbury Region</v>
      </c>
      <c r="V28" s="6" t="str">
        <f t="shared" si="2"/>
        <v>6003Opotiki College</v>
      </c>
      <c r="W28" s="100">
        <v>6003</v>
      </c>
      <c r="X28" s="101" t="s">
        <v>1503</v>
      </c>
      <c r="Y28" s="100" t="s">
        <v>1504</v>
      </c>
      <c r="Z28" s="100" t="s">
        <v>878</v>
      </c>
      <c r="AA28" s="100" t="s">
        <v>525</v>
      </c>
      <c r="AB28" s="16"/>
    </row>
    <row r="29" spans="1:28" x14ac:dyDescent="0.25">
      <c r="A29" s="49" t="s">
        <v>1347</v>
      </c>
      <c r="B29" s="44" t="s">
        <v>1301</v>
      </c>
      <c r="C29" s="44">
        <v>2</v>
      </c>
      <c r="D29" s="45">
        <v>0.33329999999999999</v>
      </c>
      <c r="E29" s="46">
        <v>40</v>
      </c>
      <c r="F29" s="17"/>
      <c r="G29" s="7">
        <v>7265</v>
      </c>
      <c r="H29" s="8" t="s">
        <v>423</v>
      </c>
      <c r="I29" s="68"/>
      <c r="J29" s="85" t="s">
        <v>31</v>
      </c>
      <c r="N29" s="16"/>
      <c r="O29" s="18" t="s">
        <v>711</v>
      </c>
      <c r="P29" s="18" t="s">
        <v>1048</v>
      </c>
      <c r="Q29" s="21" t="s">
        <v>531</v>
      </c>
      <c r="R29" s="21" t="str">
        <f t="shared" si="0"/>
        <v>Kaipara DistrictNorthland Region</v>
      </c>
      <c r="V29" s="6" t="str">
        <f t="shared" si="2"/>
        <v>6003Opureora Marae</v>
      </c>
      <c r="W29" s="100">
        <v>6003</v>
      </c>
      <c r="X29" s="101" t="s">
        <v>535</v>
      </c>
      <c r="Y29" s="100" t="s">
        <v>247</v>
      </c>
      <c r="Z29" s="100" t="s">
        <v>532</v>
      </c>
      <c r="AA29" s="100" t="s">
        <v>525</v>
      </c>
      <c r="AB29" s="16"/>
    </row>
    <row r="30" spans="1:28" x14ac:dyDescent="0.25">
      <c r="A30" s="49" t="s">
        <v>1348</v>
      </c>
      <c r="B30" s="44" t="s">
        <v>1302</v>
      </c>
      <c r="C30" s="44">
        <v>2</v>
      </c>
      <c r="D30" s="45">
        <v>0.33329999999999999</v>
      </c>
      <c r="E30" s="46">
        <v>40</v>
      </c>
      <c r="F30" s="17"/>
      <c r="G30" s="7">
        <v>7270</v>
      </c>
      <c r="H30" s="8" t="s">
        <v>1186</v>
      </c>
      <c r="I30" s="68"/>
      <c r="J30" s="85" t="s">
        <v>32</v>
      </c>
      <c r="N30" s="16"/>
      <c r="O30" s="18" t="s">
        <v>664</v>
      </c>
      <c r="P30" s="18" t="s">
        <v>1080</v>
      </c>
      <c r="Q30" s="21" t="s">
        <v>511</v>
      </c>
      <c r="R30" s="21" t="str">
        <f t="shared" si="0"/>
        <v>Kapiti Coast DistrictWellington Region</v>
      </c>
      <c r="V30" s="6" t="str">
        <f t="shared" si="2"/>
        <v>6003Otawhiwhi Marae</v>
      </c>
      <c r="W30" s="100">
        <v>6003</v>
      </c>
      <c r="X30" s="101" t="s">
        <v>518</v>
      </c>
      <c r="Y30" s="100" t="s">
        <v>242</v>
      </c>
      <c r="Z30" s="100" t="s">
        <v>532</v>
      </c>
      <c r="AA30" s="100" t="s">
        <v>525</v>
      </c>
      <c r="AB30" s="16"/>
    </row>
    <row r="31" spans="1:28" x14ac:dyDescent="0.25">
      <c r="A31" s="49" t="s">
        <v>1349</v>
      </c>
      <c r="B31" s="44" t="s">
        <v>1303</v>
      </c>
      <c r="C31" s="44">
        <v>2</v>
      </c>
      <c r="D31" s="45">
        <v>0.33329999999999999</v>
      </c>
      <c r="E31" s="46">
        <v>40</v>
      </c>
      <c r="F31" s="17"/>
      <c r="G31" s="7">
        <v>7326</v>
      </c>
      <c r="H31" s="8" t="s">
        <v>1187</v>
      </c>
      <c r="I31" s="68"/>
      <c r="J31" s="85" t="s">
        <v>33</v>
      </c>
      <c r="N31" s="16"/>
      <c r="O31" s="18" t="s">
        <v>737</v>
      </c>
      <c r="P31" s="18" t="s">
        <v>1063</v>
      </c>
      <c r="Q31" s="21" t="s">
        <v>525</v>
      </c>
      <c r="R31" s="21" t="str">
        <f t="shared" si="0"/>
        <v>Kawerau DistrictBay of Plenty Region</v>
      </c>
      <c r="V31" s="6" t="str">
        <f t="shared" si="2"/>
        <v>6003Papamoa Library</v>
      </c>
      <c r="W31" s="100">
        <v>6003</v>
      </c>
      <c r="X31" s="101" t="s">
        <v>631</v>
      </c>
      <c r="Y31" s="100" t="s">
        <v>1506</v>
      </c>
      <c r="Z31" s="100" t="s">
        <v>524</v>
      </c>
      <c r="AA31" s="100" t="s">
        <v>525</v>
      </c>
      <c r="AB31" s="16"/>
    </row>
    <row r="32" spans="1:28" x14ac:dyDescent="0.25">
      <c r="A32" s="49" t="s">
        <v>1350</v>
      </c>
      <c r="B32" s="44" t="s">
        <v>1304</v>
      </c>
      <c r="C32" s="44">
        <v>2</v>
      </c>
      <c r="D32" s="45">
        <v>0.33329999999999999</v>
      </c>
      <c r="E32" s="46">
        <v>40</v>
      </c>
      <c r="F32" s="17"/>
      <c r="G32" s="7">
        <v>7352</v>
      </c>
      <c r="H32" s="8" t="s">
        <v>1188</v>
      </c>
      <c r="I32" s="68"/>
      <c r="J32" s="85" t="s">
        <v>34</v>
      </c>
      <c r="N32" s="16"/>
      <c r="O32" s="18" t="s">
        <v>658</v>
      </c>
      <c r="P32" s="18" t="s">
        <v>1083</v>
      </c>
      <c r="Q32" s="21" t="s">
        <v>511</v>
      </c>
      <c r="R32" s="21" t="str">
        <f t="shared" si="0"/>
        <v>Lower Hutt CityWellington Region</v>
      </c>
      <c r="V32" s="6" t="str">
        <f t="shared" si="2"/>
        <v>6003Paparoa Marae</v>
      </c>
      <c r="W32" s="100">
        <v>6003</v>
      </c>
      <c r="X32" s="101" t="s">
        <v>541</v>
      </c>
      <c r="Y32" s="100" t="s">
        <v>253</v>
      </c>
      <c r="Z32" s="100" t="s">
        <v>532</v>
      </c>
      <c r="AA32" s="100" t="s">
        <v>525</v>
      </c>
      <c r="AB32" s="16"/>
    </row>
    <row r="33" spans="1:28" x14ac:dyDescent="0.25">
      <c r="A33" s="49" t="s">
        <v>1351</v>
      </c>
      <c r="B33" s="44" t="s">
        <v>1305</v>
      </c>
      <c r="C33" s="44">
        <v>2</v>
      </c>
      <c r="D33" s="45">
        <v>0.33329999999999999</v>
      </c>
      <c r="E33" s="46">
        <v>40</v>
      </c>
      <c r="F33" s="17"/>
      <c r="G33" s="7">
        <v>7356</v>
      </c>
      <c r="H33" s="8" t="s">
        <v>1189</v>
      </c>
      <c r="I33" s="68"/>
      <c r="J33" s="85" t="s">
        <v>35</v>
      </c>
      <c r="N33" s="16"/>
      <c r="O33" s="18" t="s">
        <v>1148</v>
      </c>
      <c r="P33" s="18"/>
      <c r="Q33" s="21" t="s">
        <v>497</v>
      </c>
      <c r="R33" s="21" t="str">
        <f t="shared" si="0"/>
        <v>Mackenzie DistrictCanterbury Region</v>
      </c>
      <c r="V33" s="6" t="str">
        <f t="shared" si="2"/>
        <v>6003Poupoua Trust</v>
      </c>
      <c r="W33" s="100">
        <v>6003</v>
      </c>
      <c r="X33" s="101" t="s">
        <v>547</v>
      </c>
      <c r="Y33" s="100" t="s">
        <v>259</v>
      </c>
      <c r="Z33" s="100" t="s">
        <v>532</v>
      </c>
      <c r="AA33" s="100" t="s">
        <v>525</v>
      </c>
      <c r="AB33" s="16"/>
    </row>
    <row r="34" spans="1:28" x14ac:dyDescent="0.25">
      <c r="A34" s="49" t="s">
        <v>1352</v>
      </c>
      <c r="B34" s="44" t="s">
        <v>1306</v>
      </c>
      <c r="C34" s="44">
        <v>2</v>
      </c>
      <c r="D34" s="45">
        <v>0.33329999999999999</v>
      </c>
      <c r="E34" s="46">
        <v>40</v>
      </c>
      <c r="F34" s="17"/>
      <c r="G34" s="7">
        <v>7372</v>
      </c>
      <c r="H34" s="8" t="s">
        <v>424</v>
      </c>
      <c r="I34" s="68"/>
      <c r="J34" s="85" t="s">
        <v>1374</v>
      </c>
      <c r="N34" s="16"/>
      <c r="O34" s="18" t="s">
        <v>671</v>
      </c>
      <c r="P34" s="18" t="s">
        <v>1076</v>
      </c>
      <c r="Q34" s="21" t="s">
        <v>668</v>
      </c>
      <c r="R34" s="21" t="str">
        <f t="shared" si="0"/>
        <v>Manawatu DistrictManawatu-Wanganui Region</v>
      </c>
      <c r="V34" s="6" t="str">
        <f t="shared" si="2"/>
        <v>6003Rangiwaea Marae</v>
      </c>
      <c r="W34" s="100">
        <v>6003</v>
      </c>
      <c r="X34" s="101" t="s">
        <v>536</v>
      </c>
      <c r="Y34" s="100" t="s">
        <v>248</v>
      </c>
      <c r="Z34" s="100" t="s">
        <v>532</v>
      </c>
      <c r="AA34" s="100" t="s">
        <v>525</v>
      </c>
      <c r="AB34" s="16"/>
    </row>
    <row r="35" spans="1:28" x14ac:dyDescent="0.25">
      <c r="A35" s="49" t="s">
        <v>1353</v>
      </c>
      <c r="B35" s="44" t="s">
        <v>1307</v>
      </c>
      <c r="C35" s="44">
        <v>2</v>
      </c>
      <c r="D35" s="45">
        <v>0.5</v>
      </c>
      <c r="E35" s="46">
        <v>60</v>
      </c>
      <c r="F35" s="17"/>
      <c r="G35" s="7">
        <v>7381</v>
      </c>
      <c r="H35" s="8" t="s">
        <v>1190</v>
      </c>
      <c r="I35" s="68"/>
      <c r="J35" s="85" t="s">
        <v>36</v>
      </c>
      <c r="N35" s="16"/>
      <c r="O35" s="18" t="s">
        <v>580</v>
      </c>
      <c r="P35" s="18" t="s">
        <v>1107</v>
      </c>
      <c r="Q35" s="21" t="s">
        <v>520</v>
      </c>
      <c r="R35" s="21" t="str">
        <f t="shared" si="0"/>
        <v>Manukau CityAuckland Region</v>
      </c>
      <c r="V35" s="6" t="str">
        <f t="shared" si="2"/>
        <v>6003Road Transport Centre</v>
      </c>
      <c r="W35" s="100">
        <v>6003</v>
      </c>
      <c r="X35" s="101" t="s">
        <v>548</v>
      </c>
      <c r="Y35" s="100" t="s">
        <v>260</v>
      </c>
      <c r="Z35" s="100" t="s">
        <v>524</v>
      </c>
      <c r="AA35" s="100" t="s">
        <v>525</v>
      </c>
      <c r="AB35" s="16"/>
    </row>
    <row r="36" spans="1:28" x14ac:dyDescent="0.25">
      <c r="A36" s="49" t="s">
        <v>1354</v>
      </c>
      <c r="B36" s="44" t="s">
        <v>1308</v>
      </c>
      <c r="C36" s="44">
        <v>2</v>
      </c>
      <c r="D36" s="45">
        <v>0.5</v>
      </c>
      <c r="E36" s="46">
        <v>60</v>
      </c>
      <c r="F36" s="17"/>
      <c r="G36" s="7">
        <v>7391</v>
      </c>
      <c r="H36" s="8" t="s">
        <v>1191</v>
      </c>
      <c r="I36" s="68"/>
      <c r="J36" s="85" t="s">
        <v>37</v>
      </c>
      <c r="N36" s="16"/>
      <c r="O36" s="18" t="s">
        <v>661</v>
      </c>
      <c r="P36" s="18" t="s">
        <v>1089</v>
      </c>
      <c r="Q36" s="21" t="s">
        <v>662</v>
      </c>
      <c r="R36" s="21" t="str">
        <f t="shared" ref="R36:R67" si="3">O36&amp;Q36</f>
        <v>Marlborough DistrictMarlborough Region</v>
      </c>
      <c r="V36" s="6" t="str">
        <f t="shared" si="2"/>
        <v>6003South Waikato Sports &amp; Event Centre</v>
      </c>
      <c r="W36" s="100">
        <v>6003</v>
      </c>
      <c r="X36" s="101" t="s">
        <v>561</v>
      </c>
      <c r="Y36" s="100" t="s">
        <v>562</v>
      </c>
      <c r="Z36" s="100" t="s">
        <v>868</v>
      </c>
      <c r="AA36" s="100" t="s">
        <v>517</v>
      </c>
      <c r="AB36" s="16"/>
    </row>
    <row r="37" spans="1:28" x14ac:dyDescent="0.25">
      <c r="A37" s="49" t="s">
        <v>1355</v>
      </c>
      <c r="B37" s="44" t="s">
        <v>1309</v>
      </c>
      <c r="C37" s="44">
        <v>2</v>
      </c>
      <c r="D37" s="45">
        <v>0.33329999999999999</v>
      </c>
      <c r="E37" s="46">
        <v>40</v>
      </c>
      <c r="F37" s="17"/>
      <c r="G37" s="7">
        <v>7402</v>
      </c>
      <c r="H37" s="8" t="s">
        <v>425</v>
      </c>
      <c r="I37" s="68"/>
      <c r="J37" s="85" t="s">
        <v>38</v>
      </c>
      <c r="N37" s="16"/>
      <c r="O37" s="18" t="s">
        <v>665</v>
      </c>
      <c r="P37" s="18" t="s">
        <v>1085</v>
      </c>
      <c r="Q37" s="21" t="s">
        <v>511</v>
      </c>
      <c r="R37" s="21" t="str">
        <f t="shared" si="3"/>
        <v>Masterton DistrictWellington Region</v>
      </c>
      <c r="V37" s="6" t="str">
        <f t="shared" si="2"/>
        <v>6003Sugar Plum Tree Cafe</v>
      </c>
      <c r="W37" s="100">
        <v>6003</v>
      </c>
      <c r="X37" s="101" t="s">
        <v>626</v>
      </c>
      <c r="Y37" s="100" t="s">
        <v>1502</v>
      </c>
      <c r="Z37" s="100" t="s">
        <v>524</v>
      </c>
      <c r="AA37" s="100" t="s">
        <v>525</v>
      </c>
      <c r="AB37" s="16"/>
    </row>
    <row r="38" spans="1:28" x14ac:dyDescent="0.25">
      <c r="A38" s="49" t="s">
        <v>1356</v>
      </c>
      <c r="B38" s="44" t="s">
        <v>1310</v>
      </c>
      <c r="C38" s="44">
        <v>2</v>
      </c>
      <c r="D38" s="45">
        <v>0.375</v>
      </c>
      <c r="E38" s="46">
        <v>45</v>
      </c>
      <c r="F38" s="17"/>
      <c r="G38" s="7">
        <v>7421</v>
      </c>
      <c r="H38" s="8" t="s">
        <v>1192</v>
      </c>
      <c r="I38" s="68"/>
      <c r="J38" s="85" t="s">
        <v>39</v>
      </c>
      <c r="N38" s="16"/>
      <c r="O38" s="18" t="s">
        <v>742</v>
      </c>
      <c r="P38" s="18" t="s">
        <v>1052</v>
      </c>
      <c r="Q38" s="21" t="s">
        <v>517</v>
      </c>
      <c r="R38" s="21" t="str">
        <f t="shared" si="3"/>
        <v>Matamata-Piako DistrictWaikato Region</v>
      </c>
      <c r="V38" s="6" t="str">
        <f t="shared" si="2"/>
        <v>6003SWD Council - Warehouse</v>
      </c>
      <c r="W38" s="100">
        <v>6003</v>
      </c>
      <c r="X38" s="101" t="s">
        <v>635</v>
      </c>
      <c r="Y38" s="100" t="s">
        <v>1508</v>
      </c>
      <c r="Z38" s="100" t="s">
        <v>868</v>
      </c>
      <c r="AA38" s="100" t="s">
        <v>517</v>
      </c>
      <c r="AB38" s="16"/>
    </row>
    <row r="39" spans="1:28" x14ac:dyDescent="0.25">
      <c r="A39" s="49" t="s">
        <v>1357</v>
      </c>
      <c r="B39" s="44" t="s">
        <v>1311</v>
      </c>
      <c r="C39" s="44">
        <v>2</v>
      </c>
      <c r="D39" s="45">
        <v>0.33329999999999999</v>
      </c>
      <c r="E39" s="46">
        <v>40</v>
      </c>
      <c r="F39" s="17"/>
      <c r="G39" s="7">
        <v>7425</v>
      </c>
      <c r="H39" s="8" t="s">
        <v>1193</v>
      </c>
      <c r="I39" s="68"/>
      <c r="J39" s="85" t="s">
        <v>40</v>
      </c>
      <c r="N39" s="16"/>
      <c r="O39" s="18" t="s">
        <v>513</v>
      </c>
      <c r="P39" s="18" t="s">
        <v>1068</v>
      </c>
      <c r="Q39" s="21" t="s">
        <v>514</v>
      </c>
      <c r="R39" s="21" t="str">
        <f t="shared" si="3"/>
        <v>Napier CityHawke's Bay Region</v>
      </c>
      <c r="V39" s="6" t="str">
        <f t="shared" si="2"/>
        <v>6003Tahuwhakatiki Marae</v>
      </c>
      <c r="W39" s="100">
        <v>6003</v>
      </c>
      <c r="X39" s="101" t="s">
        <v>605</v>
      </c>
      <c r="Y39" s="100" t="s">
        <v>1493</v>
      </c>
      <c r="Z39" s="100" t="s">
        <v>524</v>
      </c>
      <c r="AA39" s="100" t="s">
        <v>525</v>
      </c>
      <c r="AB39" s="16"/>
    </row>
    <row r="40" spans="1:28" x14ac:dyDescent="0.25">
      <c r="A40" s="49" t="s">
        <v>1358</v>
      </c>
      <c r="B40" s="44" t="s">
        <v>1312</v>
      </c>
      <c r="C40" s="44">
        <v>2</v>
      </c>
      <c r="D40" s="45" t="s">
        <v>1333</v>
      </c>
      <c r="E40" s="46" t="s">
        <v>1313</v>
      </c>
      <c r="F40" s="17"/>
      <c r="G40" s="7">
        <v>7428</v>
      </c>
      <c r="H40" s="8" t="s">
        <v>426</v>
      </c>
      <c r="I40" s="68"/>
      <c r="J40" s="85" t="s">
        <v>41</v>
      </c>
      <c r="N40" s="16"/>
      <c r="O40" s="18" t="s">
        <v>708</v>
      </c>
      <c r="P40" s="18" t="s">
        <v>1088</v>
      </c>
      <c r="Q40" s="21" t="s">
        <v>570</v>
      </c>
      <c r="R40" s="21" t="str">
        <f t="shared" si="3"/>
        <v>Nelson CityNelson Region</v>
      </c>
      <c r="V40" s="6" t="str">
        <f t="shared" si="2"/>
        <v>6003Tairawhiti Polytechnic</v>
      </c>
      <c r="W40" s="100">
        <v>6003</v>
      </c>
      <c r="X40" s="101" t="s">
        <v>509</v>
      </c>
      <c r="Y40" s="100" t="s">
        <v>239</v>
      </c>
      <c r="Z40" s="100" t="s">
        <v>528</v>
      </c>
      <c r="AA40" s="100" t="s">
        <v>529</v>
      </c>
      <c r="AB40" s="16"/>
    </row>
    <row r="41" spans="1:28" x14ac:dyDescent="0.25">
      <c r="A41" s="49" t="s">
        <v>1359</v>
      </c>
      <c r="B41" s="44" t="s">
        <v>1314</v>
      </c>
      <c r="C41" s="44">
        <v>2</v>
      </c>
      <c r="D41" s="45">
        <v>0.33329999999999999</v>
      </c>
      <c r="E41" s="46">
        <v>40</v>
      </c>
      <c r="F41" s="17"/>
      <c r="G41" s="7">
        <v>7455</v>
      </c>
      <c r="H41" s="8" t="s">
        <v>1472</v>
      </c>
      <c r="I41" s="68"/>
      <c r="J41" s="85" t="s">
        <v>42</v>
      </c>
      <c r="N41" s="16"/>
      <c r="O41" s="18" t="s">
        <v>637</v>
      </c>
      <c r="P41" s="18" t="s">
        <v>1070</v>
      </c>
      <c r="Q41" s="21" t="s">
        <v>638</v>
      </c>
      <c r="R41" s="21" t="str">
        <f t="shared" si="3"/>
        <v>New Plymouth DistrictTaranaki Region</v>
      </c>
      <c r="V41" s="6" t="str">
        <f t="shared" si="2"/>
        <v>6003Tamapahore Marae</v>
      </c>
      <c r="W41" s="100">
        <v>6003</v>
      </c>
      <c r="X41" s="101" t="s">
        <v>534</v>
      </c>
      <c r="Y41" s="100" t="s">
        <v>246</v>
      </c>
      <c r="Z41" s="100" t="s">
        <v>524</v>
      </c>
      <c r="AA41" s="100" t="s">
        <v>525</v>
      </c>
      <c r="AB41" s="16"/>
    </row>
    <row r="42" spans="1:28" x14ac:dyDescent="0.25">
      <c r="A42" s="49" t="s">
        <v>1360</v>
      </c>
      <c r="B42" s="44" t="s">
        <v>1315</v>
      </c>
      <c r="C42" s="44">
        <v>1</v>
      </c>
      <c r="D42" s="45" t="s">
        <v>1334</v>
      </c>
      <c r="E42" s="46" t="s">
        <v>1316</v>
      </c>
      <c r="F42" s="17"/>
      <c r="G42" s="7">
        <v>7476</v>
      </c>
      <c r="H42" s="8" t="s">
        <v>1473</v>
      </c>
      <c r="I42" s="68"/>
      <c r="J42" s="85" t="s">
        <v>43</v>
      </c>
      <c r="N42" s="16"/>
      <c r="O42" s="18" t="s">
        <v>578</v>
      </c>
      <c r="P42" s="18" t="s">
        <v>1108</v>
      </c>
      <c r="Q42" s="21" t="s">
        <v>520</v>
      </c>
      <c r="R42" s="21" t="str">
        <f t="shared" si="3"/>
        <v>North Shore CityAuckland Region</v>
      </c>
      <c r="V42" s="6" t="str">
        <f t="shared" si="2"/>
        <v>6003Tawhitinui Marae</v>
      </c>
      <c r="W42" s="100">
        <v>6003</v>
      </c>
      <c r="X42" s="101" t="s">
        <v>521</v>
      </c>
      <c r="Y42" s="100" t="s">
        <v>243</v>
      </c>
      <c r="Z42" s="100" t="s">
        <v>532</v>
      </c>
      <c r="AA42" s="100" t="s">
        <v>525</v>
      </c>
      <c r="AB42" s="16"/>
    </row>
    <row r="43" spans="1:28" x14ac:dyDescent="0.25">
      <c r="A43" s="49" t="s">
        <v>1361</v>
      </c>
      <c r="B43" s="44" t="s">
        <v>1317</v>
      </c>
      <c r="C43" s="44">
        <v>2</v>
      </c>
      <c r="D43" s="45">
        <v>0.5</v>
      </c>
      <c r="E43" s="46">
        <v>60</v>
      </c>
      <c r="F43" s="17"/>
      <c r="G43" s="7">
        <v>7491</v>
      </c>
      <c r="H43" s="8" t="s">
        <v>1194</v>
      </c>
      <c r="I43" s="68"/>
      <c r="J43" s="85" t="s">
        <v>44</v>
      </c>
      <c r="N43" s="16"/>
      <c r="O43" s="18" t="s">
        <v>878</v>
      </c>
      <c r="P43" s="18" t="s">
        <v>1064</v>
      </c>
      <c r="Q43" s="21" t="s">
        <v>525</v>
      </c>
      <c r="R43" s="21" t="str">
        <f t="shared" si="3"/>
        <v>Opotiki DistrictBay of Plenty Region</v>
      </c>
      <c r="V43" s="6" t="str">
        <f t="shared" si="2"/>
        <v>6003Te Korowai Hauora o Hauraki</v>
      </c>
      <c r="W43" s="100">
        <v>6003</v>
      </c>
      <c r="X43" s="101" t="s">
        <v>609</v>
      </c>
      <c r="Y43" s="100" t="s">
        <v>1495</v>
      </c>
      <c r="Z43" s="100" t="s">
        <v>601</v>
      </c>
      <c r="AA43" s="100" t="s">
        <v>517</v>
      </c>
      <c r="AB43" s="16"/>
    </row>
    <row r="44" spans="1:28" x14ac:dyDescent="0.25">
      <c r="A44" s="49" t="s">
        <v>1362</v>
      </c>
      <c r="B44" s="44" t="s">
        <v>1318</v>
      </c>
      <c r="C44" s="44">
        <v>1</v>
      </c>
      <c r="D44" s="45">
        <v>0.5</v>
      </c>
      <c r="E44" s="46">
        <v>60</v>
      </c>
      <c r="F44" s="17"/>
      <c r="G44" s="7">
        <v>7502</v>
      </c>
      <c r="H44" s="8" t="s">
        <v>1195</v>
      </c>
      <c r="I44" s="68"/>
      <c r="J44" s="85" t="s">
        <v>45</v>
      </c>
      <c r="N44" s="16"/>
      <c r="O44" s="18" t="s">
        <v>743</v>
      </c>
      <c r="P44" s="18" t="s">
        <v>1055</v>
      </c>
      <c r="Q44" s="21" t="s">
        <v>517</v>
      </c>
      <c r="R44" s="21" t="str">
        <f t="shared" si="3"/>
        <v>Otorohanga DistrictWaikato Region</v>
      </c>
      <c r="V44" s="6" t="str">
        <f t="shared" si="2"/>
        <v>6003Te Piringatahi o Te Maunga Rongo Marae</v>
      </c>
      <c r="W44" s="100">
        <v>6003</v>
      </c>
      <c r="X44" s="101" t="s">
        <v>620</v>
      </c>
      <c r="Y44" s="100" t="s">
        <v>1499</v>
      </c>
      <c r="Z44" s="100" t="s">
        <v>587</v>
      </c>
      <c r="AA44" s="100" t="s">
        <v>520</v>
      </c>
      <c r="AB44" s="16"/>
    </row>
    <row r="45" spans="1:28" x14ac:dyDescent="0.25">
      <c r="A45" s="49" t="s">
        <v>1363</v>
      </c>
      <c r="B45" s="44" t="s">
        <v>1319</v>
      </c>
      <c r="C45" s="44">
        <v>2</v>
      </c>
      <c r="D45" s="45">
        <v>0.5</v>
      </c>
      <c r="E45" s="46">
        <v>60</v>
      </c>
      <c r="F45" s="17"/>
      <c r="G45" s="7">
        <v>7575</v>
      </c>
      <c r="H45" s="8" t="s">
        <v>1196</v>
      </c>
      <c r="I45" s="68"/>
      <c r="J45" s="85" t="s">
        <v>46</v>
      </c>
      <c r="N45" s="16"/>
      <c r="O45" s="18" t="s">
        <v>667</v>
      </c>
      <c r="P45" s="18" t="s">
        <v>1077</v>
      </c>
      <c r="Q45" s="21" t="s">
        <v>668</v>
      </c>
      <c r="R45" s="21" t="str">
        <f t="shared" si="3"/>
        <v>Palmerston North CityManawatu-Wanganui Region</v>
      </c>
      <c r="V45" s="6" t="str">
        <f t="shared" si="2"/>
        <v>6003Te Rangihouhiri Marae</v>
      </c>
      <c r="W45" s="100">
        <v>6003</v>
      </c>
      <c r="X45" s="101" t="s">
        <v>550</v>
      </c>
      <c r="Y45" s="100" t="s">
        <v>262</v>
      </c>
      <c r="Z45" s="100" t="s">
        <v>532</v>
      </c>
      <c r="AA45" s="100" t="s">
        <v>525</v>
      </c>
      <c r="AB45" s="16"/>
    </row>
    <row r="46" spans="1:28" x14ac:dyDescent="0.25">
      <c r="A46" s="49" t="s">
        <v>1364</v>
      </c>
      <c r="B46" s="44" t="s">
        <v>1320</v>
      </c>
      <c r="C46" s="44">
        <v>2</v>
      </c>
      <c r="D46" s="45">
        <v>0.33329999999999999</v>
      </c>
      <c r="E46" s="46">
        <v>40</v>
      </c>
      <c r="F46" s="17"/>
      <c r="G46" s="7">
        <v>7577</v>
      </c>
      <c r="H46" s="8" t="s">
        <v>427</v>
      </c>
      <c r="I46" s="68"/>
      <c r="J46" s="85" t="s">
        <v>47</v>
      </c>
      <c r="N46" s="16"/>
      <c r="O46" s="18" t="s">
        <v>628</v>
      </c>
      <c r="P46" s="18" t="s">
        <v>1109</v>
      </c>
      <c r="Q46" s="21" t="s">
        <v>520</v>
      </c>
      <c r="R46" s="21" t="str">
        <f t="shared" si="3"/>
        <v>Papakura DistrictAuckland Region</v>
      </c>
      <c r="V46" s="6" t="str">
        <f t="shared" si="2"/>
        <v>6003Te Rereatukahia Marae</v>
      </c>
      <c r="W46" s="100">
        <v>6003</v>
      </c>
      <c r="X46" s="101" t="s">
        <v>552</v>
      </c>
      <c r="Y46" s="100" t="s">
        <v>264</v>
      </c>
      <c r="Z46" s="100" t="s">
        <v>532</v>
      </c>
      <c r="AA46" s="100" t="s">
        <v>525</v>
      </c>
      <c r="AB46" s="16"/>
    </row>
    <row r="47" spans="1:28" x14ac:dyDescent="0.25">
      <c r="A47" s="49" t="s">
        <v>1365</v>
      </c>
      <c r="B47" s="44" t="s">
        <v>1321</v>
      </c>
      <c r="C47" s="44">
        <v>1</v>
      </c>
      <c r="D47" s="45">
        <v>1.0832999999999999</v>
      </c>
      <c r="E47" s="46">
        <v>130</v>
      </c>
      <c r="F47" s="17"/>
      <c r="G47" s="7">
        <v>7586</v>
      </c>
      <c r="H47" s="8" t="s">
        <v>428</v>
      </c>
      <c r="I47" s="68"/>
      <c r="J47" s="85" t="s">
        <v>48</v>
      </c>
      <c r="N47" s="16"/>
      <c r="O47" s="18" t="s">
        <v>510</v>
      </c>
      <c r="P47" s="18" t="s">
        <v>1081</v>
      </c>
      <c r="Q47" s="21" t="s">
        <v>511</v>
      </c>
      <c r="R47" s="21" t="str">
        <f t="shared" si="3"/>
        <v>Porirua CityWellington Region</v>
      </c>
      <c r="V47" s="6" t="str">
        <f t="shared" si="2"/>
        <v>6003Te Wananga o Awanuiarangi</v>
      </c>
      <c r="W47" s="100">
        <v>6003</v>
      </c>
      <c r="X47" s="101" t="s">
        <v>537</v>
      </c>
      <c r="Y47" s="100" t="s">
        <v>249</v>
      </c>
      <c r="Z47" s="100" t="s">
        <v>527</v>
      </c>
      <c r="AA47" s="100" t="s">
        <v>525</v>
      </c>
      <c r="AB47" s="16"/>
    </row>
    <row r="48" spans="1:28" x14ac:dyDescent="0.25">
      <c r="A48" s="49" t="s">
        <v>1366</v>
      </c>
      <c r="B48" s="44" t="s">
        <v>1322</v>
      </c>
      <c r="C48" s="44">
        <v>2</v>
      </c>
      <c r="D48" s="45">
        <v>1.0832999999999999</v>
      </c>
      <c r="E48" s="46">
        <v>130</v>
      </c>
      <c r="F48" s="17"/>
      <c r="G48" s="7">
        <v>7608</v>
      </c>
      <c r="H48" s="8" t="s">
        <v>1474</v>
      </c>
      <c r="I48" s="68"/>
      <c r="J48" s="85" t="s">
        <v>49</v>
      </c>
      <c r="N48" s="16"/>
      <c r="O48" s="18" t="s">
        <v>747</v>
      </c>
      <c r="P48" s="18" t="s">
        <v>1100</v>
      </c>
      <c r="Q48" s="21" t="s">
        <v>500</v>
      </c>
      <c r="R48" s="21" t="str">
        <f t="shared" si="3"/>
        <v>Queenstown-Lakes DistrictOtago Region</v>
      </c>
      <c r="V48" s="6" t="str">
        <f t="shared" si="2"/>
        <v>6003Te Whetu o Te Rangi Marae</v>
      </c>
      <c r="W48" s="100">
        <v>6003</v>
      </c>
      <c r="X48" s="101" t="s">
        <v>539</v>
      </c>
      <c r="Y48" s="100" t="s">
        <v>251</v>
      </c>
      <c r="Z48" s="100" t="s">
        <v>532</v>
      </c>
      <c r="AA48" s="100" t="s">
        <v>525</v>
      </c>
      <c r="AB48" s="16"/>
    </row>
    <row r="49" spans="1:28" x14ac:dyDescent="0.25">
      <c r="A49" s="49" t="s">
        <v>1367</v>
      </c>
      <c r="B49" s="44" t="s">
        <v>1323</v>
      </c>
      <c r="C49" s="44">
        <v>2</v>
      </c>
      <c r="D49" s="45">
        <v>0.375</v>
      </c>
      <c r="E49" s="46">
        <v>45</v>
      </c>
      <c r="F49" s="17"/>
      <c r="G49" s="7">
        <v>7627</v>
      </c>
      <c r="H49" s="8" t="s">
        <v>1197</v>
      </c>
      <c r="I49" s="68"/>
      <c r="J49" s="85" t="s">
        <v>50</v>
      </c>
      <c r="N49" s="16"/>
      <c r="O49" s="18" t="s">
        <v>843</v>
      </c>
      <c r="P49" s="18" t="s">
        <v>1075</v>
      </c>
      <c r="Q49" s="21" t="s">
        <v>668</v>
      </c>
      <c r="R49" s="21" t="str">
        <f t="shared" si="3"/>
        <v>Rangitikei DistrictManawatu-Wanganui Region</v>
      </c>
      <c r="V49" s="6" t="str">
        <f t="shared" si="2"/>
        <v>6003Tetetawha Marae</v>
      </c>
      <c r="W49" s="100">
        <v>6003</v>
      </c>
      <c r="X49" s="101" t="s">
        <v>602</v>
      </c>
      <c r="Y49" s="100" t="s">
        <v>1491</v>
      </c>
      <c r="Z49" s="100" t="s">
        <v>660</v>
      </c>
      <c r="AA49" s="100" t="s">
        <v>517</v>
      </c>
      <c r="AB49" s="16"/>
    </row>
    <row r="50" spans="1:28" x14ac:dyDescent="0.25">
      <c r="A50" s="49" t="s">
        <v>1368</v>
      </c>
      <c r="B50" s="44" t="s">
        <v>1324</v>
      </c>
      <c r="C50" s="44">
        <v>2</v>
      </c>
      <c r="D50" s="45">
        <v>0.5</v>
      </c>
      <c r="E50" s="46">
        <v>60</v>
      </c>
      <c r="F50" s="17"/>
      <c r="G50" s="7">
        <v>7640</v>
      </c>
      <c r="H50" s="8" t="s">
        <v>1475</v>
      </c>
      <c r="I50" s="68"/>
      <c r="J50" s="85" t="s">
        <v>51</v>
      </c>
      <c r="N50" s="16"/>
      <c r="O50" s="18" t="s">
        <v>843</v>
      </c>
      <c r="P50" s="18" t="s">
        <v>1075</v>
      </c>
      <c r="Q50" s="21" t="s">
        <v>514</v>
      </c>
      <c r="R50" s="21" t="str">
        <f t="shared" si="3"/>
        <v>Rangitikei DistrictHawke's Bay Region</v>
      </c>
      <c r="V50" s="6" t="str">
        <f t="shared" si="2"/>
        <v>6003Thames Post Office Building</v>
      </c>
      <c r="W50" s="100">
        <v>6003</v>
      </c>
      <c r="X50" s="101" t="s">
        <v>611</v>
      </c>
      <c r="Y50" s="100" t="s">
        <v>1496</v>
      </c>
      <c r="Z50" s="100" t="s">
        <v>601</v>
      </c>
      <c r="AA50" s="100" t="s">
        <v>517</v>
      </c>
      <c r="AB50" s="16"/>
    </row>
    <row r="51" spans="1:28" x14ac:dyDescent="0.25">
      <c r="A51" s="43" t="s">
        <v>1369</v>
      </c>
      <c r="B51" s="44" t="s">
        <v>1325</v>
      </c>
      <c r="C51" s="44">
        <v>1</v>
      </c>
      <c r="D51" s="45">
        <v>0.5</v>
      </c>
      <c r="E51" s="46">
        <v>60</v>
      </c>
      <c r="F51" s="17"/>
      <c r="G51" s="7">
        <v>7647</v>
      </c>
      <c r="H51" s="8" t="s">
        <v>1198</v>
      </c>
      <c r="I51" s="68"/>
      <c r="J51" s="85" t="s">
        <v>52</v>
      </c>
      <c r="N51" s="16"/>
      <c r="O51" s="18" t="s">
        <v>712</v>
      </c>
      <c r="P51" s="18" t="s">
        <v>1110</v>
      </c>
      <c r="Q51" s="21" t="s">
        <v>520</v>
      </c>
      <c r="R51" s="21" t="str">
        <f t="shared" si="3"/>
        <v>Rodney DistrictAuckland Region</v>
      </c>
      <c r="V51" s="6" t="str">
        <f t="shared" si="2"/>
        <v>6003The Windsor</v>
      </c>
      <c r="W51" s="100">
        <v>6003</v>
      </c>
      <c r="X51" s="101" t="s">
        <v>512</v>
      </c>
      <c r="Y51" s="100" t="s">
        <v>240</v>
      </c>
      <c r="Z51" s="100" t="s">
        <v>530</v>
      </c>
      <c r="AA51" s="100" t="s">
        <v>531</v>
      </c>
      <c r="AB51" s="16"/>
    </row>
    <row r="52" spans="1:28" x14ac:dyDescent="0.25">
      <c r="A52" s="49" t="s">
        <v>1370</v>
      </c>
      <c r="B52" s="44" t="s">
        <v>1326</v>
      </c>
      <c r="C52" s="44">
        <v>2</v>
      </c>
      <c r="D52" s="45">
        <v>0.5</v>
      </c>
      <c r="E52" s="46">
        <v>60</v>
      </c>
      <c r="F52" s="17"/>
      <c r="G52" s="7">
        <v>7674</v>
      </c>
      <c r="H52" s="8" t="s">
        <v>1199</v>
      </c>
      <c r="I52" s="68"/>
      <c r="J52" s="85" t="s">
        <v>53</v>
      </c>
      <c r="N52" s="16"/>
      <c r="O52" s="18" t="s">
        <v>526</v>
      </c>
      <c r="P52" s="18" t="s">
        <v>1061</v>
      </c>
      <c r="Q52" s="21" t="s">
        <v>525</v>
      </c>
      <c r="R52" s="21" t="str">
        <f t="shared" si="3"/>
        <v>Rotorua DistrictBay of Plenty Region</v>
      </c>
      <c r="V52" s="6" t="str">
        <f t="shared" si="2"/>
        <v>6003Tia Marae</v>
      </c>
      <c r="W52" s="100">
        <v>6003</v>
      </c>
      <c r="X52" s="101" t="s">
        <v>549</v>
      </c>
      <c r="Y52" s="100" t="s">
        <v>261</v>
      </c>
      <c r="Z52" s="100" t="s">
        <v>532</v>
      </c>
      <c r="AA52" s="100" t="s">
        <v>525</v>
      </c>
      <c r="AB52" s="16"/>
    </row>
    <row r="53" spans="1:28" x14ac:dyDescent="0.25">
      <c r="A53" s="49" t="s">
        <v>1371</v>
      </c>
      <c r="B53" s="44" t="s">
        <v>1327</v>
      </c>
      <c r="C53" s="44">
        <v>1</v>
      </c>
      <c r="D53" s="45">
        <v>0.5</v>
      </c>
      <c r="E53" s="46">
        <v>60</v>
      </c>
      <c r="F53" s="17"/>
      <c r="G53" s="7">
        <v>7817</v>
      </c>
      <c r="H53" s="8" t="s">
        <v>1200</v>
      </c>
      <c r="I53" s="68"/>
      <c r="J53" s="85" t="s">
        <v>55</v>
      </c>
      <c r="N53" s="16"/>
      <c r="O53" s="18" t="s">
        <v>526</v>
      </c>
      <c r="P53" s="18" t="s">
        <v>1061</v>
      </c>
      <c r="Q53" s="21" t="s">
        <v>517</v>
      </c>
      <c r="R53" s="21" t="str">
        <f t="shared" si="3"/>
        <v>Rotorua DistrictWaikato Region</v>
      </c>
      <c r="V53" s="6" t="str">
        <f t="shared" si="2"/>
        <v>6003University of Waikato</v>
      </c>
      <c r="W53" s="100">
        <v>6003</v>
      </c>
      <c r="X53" s="101" t="s">
        <v>544</v>
      </c>
      <c r="Y53" s="100" t="s">
        <v>256</v>
      </c>
      <c r="Z53" s="100" t="s">
        <v>516</v>
      </c>
      <c r="AA53" s="100" t="s">
        <v>517</v>
      </c>
      <c r="AB53" s="16"/>
    </row>
    <row r="54" spans="1:28" x14ac:dyDescent="0.25">
      <c r="A54" s="49" t="s">
        <v>1372</v>
      </c>
      <c r="B54" s="44" t="s">
        <v>1328</v>
      </c>
      <c r="C54" s="44">
        <v>2</v>
      </c>
      <c r="D54" s="45">
        <v>0.45829999999999999</v>
      </c>
      <c r="E54" s="46">
        <v>55</v>
      </c>
      <c r="F54" s="17"/>
      <c r="G54" s="7">
        <v>7831</v>
      </c>
      <c r="H54" s="8" t="s">
        <v>1201</v>
      </c>
      <c r="I54" s="68"/>
      <c r="J54" s="85" t="s">
        <v>56</v>
      </c>
      <c r="N54" s="16"/>
      <c r="O54" s="18" t="s">
        <v>672</v>
      </c>
      <c r="P54" s="18" t="s">
        <v>1073</v>
      </c>
      <c r="Q54" s="21" t="s">
        <v>668</v>
      </c>
      <c r="R54" s="21" t="str">
        <f t="shared" si="3"/>
        <v>Ruapehu DistrictManawatu-Wanganui Region</v>
      </c>
      <c r="V54" s="6" t="str">
        <f t="shared" si="2"/>
        <v>6003Waiariki Institute of Technology</v>
      </c>
      <c r="W54" s="100">
        <v>6003</v>
      </c>
      <c r="X54" s="101" t="s">
        <v>507</v>
      </c>
      <c r="Y54" s="100" t="s">
        <v>237</v>
      </c>
      <c r="Z54" s="100" t="s">
        <v>526</v>
      </c>
      <c r="AA54" s="100" t="s">
        <v>525</v>
      </c>
      <c r="AB54" s="16"/>
    </row>
    <row r="55" spans="1:28" x14ac:dyDescent="0.25">
      <c r="A55" s="49" t="s">
        <v>1398</v>
      </c>
      <c r="B55" s="44" t="s">
        <v>1454</v>
      </c>
      <c r="C55" s="44">
        <v>2</v>
      </c>
      <c r="D55" s="45">
        <v>0.66669999999999996</v>
      </c>
      <c r="E55" s="46">
        <v>80</v>
      </c>
      <c r="F55" s="17"/>
      <c r="G55" s="7">
        <v>7846</v>
      </c>
      <c r="H55" s="8" t="s">
        <v>429</v>
      </c>
      <c r="I55" s="68"/>
      <c r="J55" s="85" t="s">
        <v>57</v>
      </c>
      <c r="N55" s="16"/>
      <c r="O55" s="18" t="s">
        <v>777</v>
      </c>
      <c r="P55" s="18" t="s">
        <v>1095</v>
      </c>
      <c r="Q55" s="21" t="s">
        <v>497</v>
      </c>
      <c r="R55" s="21" t="str">
        <f t="shared" si="3"/>
        <v>Selwyn DistrictCanterbury Region</v>
      </c>
      <c r="V55" s="6" t="str">
        <f t="shared" si="2"/>
        <v>6003Waihi Learning Centre</v>
      </c>
      <c r="W55" s="100">
        <v>6003</v>
      </c>
      <c r="X55" s="101" t="s">
        <v>554</v>
      </c>
      <c r="Y55" s="100" t="s">
        <v>555</v>
      </c>
      <c r="Z55" s="100" t="s">
        <v>877</v>
      </c>
      <c r="AA55" s="100" t="s">
        <v>517</v>
      </c>
      <c r="AB55" s="16"/>
    </row>
    <row r="56" spans="1:28" x14ac:dyDescent="0.25">
      <c r="A56" s="49" t="s">
        <v>1399</v>
      </c>
      <c r="B56" s="44" t="s">
        <v>1455</v>
      </c>
      <c r="C56" s="44">
        <v>2</v>
      </c>
      <c r="D56" s="45">
        <v>0.66669999999999996</v>
      </c>
      <c r="E56" s="46">
        <v>80</v>
      </c>
      <c r="F56" s="17"/>
      <c r="G56" s="7">
        <v>7850</v>
      </c>
      <c r="H56" s="8" t="s">
        <v>1202</v>
      </c>
      <c r="I56" s="68"/>
      <c r="J56" s="85" t="s">
        <v>1375</v>
      </c>
      <c r="N56" s="16"/>
      <c r="O56" s="18" t="s">
        <v>727</v>
      </c>
      <c r="P56" s="18" t="s">
        <v>1072</v>
      </c>
      <c r="Q56" s="21" t="s">
        <v>638</v>
      </c>
      <c r="R56" s="21" t="str">
        <f t="shared" si="3"/>
        <v>South Taranaki DistrictTaranaki Region</v>
      </c>
      <c r="V56" s="6" t="str">
        <f t="shared" si="2"/>
        <v>6003Waikato Institute of Technology</v>
      </c>
      <c r="W56" s="100">
        <v>6003</v>
      </c>
      <c r="X56" s="101" t="s">
        <v>543</v>
      </c>
      <c r="Y56" s="100" t="s">
        <v>255</v>
      </c>
      <c r="Z56" s="100" t="s">
        <v>516</v>
      </c>
      <c r="AA56" s="100" t="s">
        <v>517</v>
      </c>
      <c r="AB56" s="16"/>
    </row>
    <row r="57" spans="1:28" x14ac:dyDescent="0.25">
      <c r="A57" s="49" t="s">
        <v>1400</v>
      </c>
      <c r="B57" s="44" t="s">
        <v>1456</v>
      </c>
      <c r="C57" s="44">
        <v>2</v>
      </c>
      <c r="D57" s="45">
        <v>0.66669999999999996</v>
      </c>
      <c r="E57" s="46">
        <v>80</v>
      </c>
      <c r="F57" s="17"/>
      <c r="G57" s="7">
        <v>7863</v>
      </c>
      <c r="H57" s="8" t="s">
        <v>1203</v>
      </c>
      <c r="I57" s="68"/>
      <c r="J57" s="85" t="s">
        <v>58</v>
      </c>
      <c r="N57" s="16"/>
      <c r="O57" s="18" t="s">
        <v>868</v>
      </c>
      <c r="P57" s="18" t="s">
        <v>1056</v>
      </c>
      <c r="Q57" s="21" t="s">
        <v>517</v>
      </c>
      <c r="R57" s="21" t="str">
        <f t="shared" si="3"/>
        <v>South Waikato DistrictWaikato Region</v>
      </c>
      <c r="V57" s="6" t="str">
        <f t="shared" si="2"/>
        <v>6003Waipareira Trust</v>
      </c>
      <c r="W57" s="100">
        <v>6003</v>
      </c>
      <c r="X57" s="101" t="s">
        <v>613</v>
      </c>
      <c r="Y57" s="100" t="s">
        <v>388</v>
      </c>
      <c r="Z57" s="100" t="s">
        <v>587</v>
      </c>
      <c r="AA57" s="100" t="s">
        <v>520</v>
      </c>
      <c r="AB57" s="16"/>
    </row>
    <row r="58" spans="1:28" x14ac:dyDescent="0.25">
      <c r="A58" s="49" t="s">
        <v>1401</v>
      </c>
      <c r="B58" s="44" t="s">
        <v>1457</v>
      </c>
      <c r="C58" s="44">
        <v>2</v>
      </c>
      <c r="D58" s="45">
        <v>0.66669999999999996</v>
      </c>
      <c r="E58" s="46">
        <v>80</v>
      </c>
      <c r="F58" s="17"/>
      <c r="G58" s="7">
        <v>7867</v>
      </c>
      <c r="H58" s="8" t="s">
        <v>1204</v>
      </c>
      <c r="I58" s="68"/>
      <c r="J58" s="85" t="s">
        <v>59</v>
      </c>
      <c r="N58" s="16"/>
      <c r="O58" s="18" t="s">
        <v>1149</v>
      </c>
      <c r="P58" s="18"/>
      <c r="Q58" s="21" t="s">
        <v>511</v>
      </c>
      <c r="R58" s="21" t="str">
        <f t="shared" si="3"/>
        <v>South Wairarapa DistrictWellington Region</v>
      </c>
      <c r="V58" s="6" t="str">
        <f t="shared" ref="V58:V89" si="4">W58&amp;Y58</f>
        <v>6003Whakaatu Whanaunga Trust</v>
      </c>
      <c r="W58" s="102">
        <v>6003</v>
      </c>
      <c r="X58" s="103" t="s">
        <v>639</v>
      </c>
      <c r="Y58" s="102" t="s">
        <v>1509</v>
      </c>
      <c r="Z58" s="102" t="s">
        <v>556</v>
      </c>
      <c r="AA58" s="102" t="s">
        <v>556</v>
      </c>
      <c r="AB58" s="16"/>
    </row>
    <row r="59" spans="1:28" x14ac:dyDescent="0.25">
      <c r="A59" s="49" t="s">
        <v>1402</v>
      </c>
      <c r="B59" s="44" t="s">
        <v>1458</v>
      </c>
      <c r="C59" s="44">
        <v>2</v>
      </c>
      <c r="D59" s="45">
        <v>0.66669999999999996</v>
      </c>
      <c r="E59" s="46">
        <v>80</v>
      </c>
      <c r="F59" s="17"/>
      <c r="G59" s="7">
        <v>7902</v>
      </c>
      <c r="H59" s="8" t="s">
        <v>1205</v>
      </c>
      <c r="I59" s="68"/>
      <c r="J59" s="85" t="s">
        <v>60</v>
      </c>
      <c r="N59" s="16"/>
      <c r="O59" s="18" t="s">
        <v>936</v>
      </c>
      <c r="P59" s="18"/>
      <c r="Q59" s="21" t="s">
        <v>721</v>
      </c>
      <c r="R59" s="21" t="str">
        <f t="shared" si="3"/>
        <v>Southland DistrictSouthland Region</v>
      </c>
      <c r="V59" s="6" t="str">
        <f t="shared" si="4"/>
        <v>6003Whakatohea Maori Trust Board</v>
      </c>
      <c r="W59" s="100">
        <v>6003</v>
      </c>
      <c r="X59" s="101" t="s">
        <v>618</v>
      </c>
      <c r="Y59" s="100" t="s">
        <v>384</v>
      </c>
      <c r="Z59" s="100" t="s">
        <v>878</v>
      </c>
      <c r="AA59" s="100" t="s">
        <v>525</v>
      </c>
      <c r="AB59" s="16"/>
    </row>
    <row r="60" spans="1:28" x14ac:dyDescent="0.25">
      <c r="A60" s="49" t="s">
        <v>1403</v>
      </c>
      <c r="B60" s="44" t="s">
        <v>1459</v>
      </c>
      <c r="C60" s="44">
        <v>2</v>
      </c>
      <c r="D60" s="45">
        <v>0.66669999999999996</v>
      </c>
      <c r="E60" s="46">
        <v>80</v>
      </c>
      <c r="F60" s="17"/>
      <c r="G60" s="7">
        <v>7921</v>
      </c>
      <c r="H60" s="8" t="s">
        <v>430</v>
      </c>
      <c r="I60" s="68"/>
      <c r="J60" s="85" t="s">
        <v>61</v>
      </c>
      <c r="N60" s="16"/>
      <c r="O60" s="18" t="s">
        <v>729</v>
      </c>
      <c r="P60" s="18" t="s">
        <v>1071</v>
      </c>
      <c r="Q60" s="21" t="s">
        <v>638</v>
      </c>
      <c r="R60" s="21" t="str">
        <f t="shared" si="3"/>
        <v>Stratford DistrictTaranaki Region</v>
      </c>
      <c r="V60" s="6" t="str">
        <f t="shared" si="4"/>
        <v>6003Whakaue Marae</v>
      </c>
      <c r="W60" s="100">
        <v>6003</v>
      </c>
      <c r="X60" s="101" t="s">
        <v>551</v>
      </c>
      <c r="Y60" s="100" t="s">
        <v>263</v>
      </c>
      <c r="Z60" s="100" t="s">
        <v>532</v>
      </c>
      <c r="AA60" s="100" t="s">
        <v>525</v>
      </c>
      <c r="AB60" s="16"/>
    </row>
    <row r="61" spans="1:28" x14ac:dyDescent="0.25">
      <c r="A61" s="49" t="s">
        <v>1404</v>
      </c>
      <c r="B61" s="44" t="s">
        <v>1460</v>
      </c>
      <c r="C61" s="44">
        <v>2</v>
      </c>
      <c r="D61" s="45">
        <v>0.66669999999999996</v>
      </c>
      <c r="E61" s="46">
        <v>80</v>
      </c>
      <c r="F61" s="17"/>
      <c r="G61" s="7">
        <v>7944</v>
      </c>
      <c r="H61" s="8" t="s">
        <v>820</v>
      </c>
      <c r="I61" s="68"/>
      <c r="J61" s="85" t="s">
        <v>62</v>
      </c>
      <c r="N61" s="16"/>
      <c r="O61" s="18" t="s">
        <v>729</v>
      </c>
      <c r="P61" s="18" t="s">
        <v>1071</v>
      </c>
      <c r="Q61" s="21" t="s">
        <v>668</v>
      </c>
      <c r="R61" s="21" t="str">
        <f t="shared" si="3"/>
        <v>Stratford DistrictManawatu-Wanganui Region</v>
      </c>
      <c r="V61" s="6" t="str">
        <f t="shared" si="4"/>
        <v>6003Whetu Marae</v>
      </c>
      <c r="W61" s="100">
        <v>6003</v>
      </c>
      <c r="X61" s="101" t="s">
        <v>546</v>
      </c>
      <c r="Y61" s="100" t="s">
        <v>258</v>
      </c>
      <c r="Z61" s="100" t="s">
        <v>532</v>
      </c>
      <c r="AA61" s="100" t="s">
        <v>525</v>
      </c>
      <c r="AB61" s="16"/>
    </row>
    <row r="62" spans="1:28" x14ac:dyDescent="0.25">
      <c r="A62" s="49" t="s">
        <v>1405</v>
      </c>
      <c r="B62" s="44" t="s">
        <v>1461</v>
      </c>
      <c r="C62" s="44">
        <v>2</v>
      </c>
      <c r="D62" s="45">
        <v>0.66669999999999996</v>
      </c>
      <c r="E62" s="46">
        <v>80</v>
      </c>
      <c r="F62" s="17"/>
      <c r="G62" s="7">
        <v>8067</v>
      </c>
      <c r="H62" s="8" t="s">
        <v>1476</v>
      </c>
      <c r="I62" s="68"/>
      <c r="J62" s="85" t="s">
        <v>63</v>
      </c>
      <c r="N62" s="16"/>
      <c r="O62" s="18" t="s">
        <v>789</v>
      </c>
      <c r="P62" s="18" t="s">
        <v>1078</v>
      </c>
      <c r="Q62" s="21" t="s">
        <v>668</v>
      </c>
      <c r="R62" s="21" t="str">
        <f t="shared" si="3"/>
        <v>Tararua DistrictManawatu-Wanganui Region</v>
      </c>
      <c r="V62" s="6" t="str">
        <f t="shared" si="4"/>
        <v>6003Windermere Campus</v>
      </c>
      <c r="W62" s="100">
        <v>6003</v>
      </c>
      <c r="X62" s="101" t="s">
        <v>492</v>
      </c>
      <c r="Y62" s="100" t="s">
        <v>234</v>
      </c>
      <c r="Z62" s="100" t="s">
        <v>524</v>
      </c>
      <c r="AA62" s="100" t="s">
        <v>525</v>
      </c>
      <c r="AB62" s="16"/>
    </row>
    <row r="63" spans="1:28" x14ac:dyDescent="0.25">
      <c r="A63" s="43" t="s">
        <v>1406</v>
      </c>
      <c r="B63" s="47" t="s">
        <v>1462</v>
      </c>
      <c r="C63" s="44">
        <v>2</v>
      </c>
      <c r="D63" s="45">
        <v>0.66669999999999996</v>
      </c>
      <c r="E63" s="48">
        <v>80</v>
      </c>
      <c r="F63" s="17"/>
      <c r="G63" s="7">
        <v>8158</v>
      </c>
      <c r="H63" s="8" t="s">
        <v>1477</v>
      </c>
      <c r="I63" s="68"/>
      <c r="J63" s="85" t="s">
        <v>1376</v>
      </c>
      <c r="N63" s="16"/>
      <c r="O63" s="18" t="s">
        <v>789</v>
      </c>
      <c r="P63" s="18" t="s">
        <v>1078</v>
      </c>
      <c r="Q63" s="21" t="s">
        <v>511</v>
      </c>
      <c r="R63" s="21" t="str">
        <f t="shared" si="3"/>
        <v>Tararua DistrictWellington Region</v>
      </c>
      <c r="V63" s="6" t="str">
        <f t="shared" si="4"/>
        <v>6003Youth and Whanau Action Centre</v>
      </c>
      <c r="W63" s="100">
        <v>6003</v>
      </c>
      <c r="X63" s="101" t="s">
        <v>616</v>
      </c>
      <c r="Y63" s="100" t="s">
        <v>1498</v>
      </c>
      <c r="Z63" s="100" t="s">
        <v>878</v>
      </c>
      <c r="AA63" s="100" t="s">
        <v>525</v>
      </c>
      <c r="AB63" s="16"/>
    </row>
    <row r="64" spans="1:28" x14ac:dyDescent="0.25">
      <c r="A64" s="49" t="s">
        <v>1463</v>
      </c>
      <c r="B64" s="44" t="s">
        <v>1464</v>
      </c>
      <c r="C64" s="44">
        <v>2</v>
      </c>
      <c r="D64" s="45">
        <v>0.66669999999999996</v>
      </c>
      <c r="E64" s="46">
        <v>80</v>
      </c>
      <c r="F64" s="17"/>
      <c r="G64" s="7">
        <v>8190</v>
      </c>
      <c r="H64" s="8" t="s">
        <v>431</v>
      </c>
      <c r="I64" s="68"/>
      <c r="J64" s="85" t="s">
        <v>1377</v>
      </c>
      <c r="N64" s="16"/>
      <c r="O64" s="18" t="s">
        <v>693</v>
      </c>
      <c r="P64" s="18" t="s">
        <v>1087</v>
      </c>
      <c r="Q64" s="21" t="s">
        <v>694</v>
      </c>
      <c r="R64" s="21" t="str">
        <f t="shared" si="3"/>
        <v>Tasman DistrictTasman Region</v>
      </c>
      <c r="V64" s="6" t="str">
        <f t="shared" si="4"/>
        <v>6004Avondale College</v>
      </c>
      <c r="W64" s="100">
        <v>6004</v>
      </c>
      <c r="X64" s="101" t="s">
        <v>539</v>
      </c>
      <c r="Y64" s="100" t="s">
        <v>576</v>
      </c>
      <c r="Z64" s="100" t="s">
        <v>519</v>
      </c>
      <c r="AA64" s="100" t="s">
        <v>520</v>
      </c>
      <c r="AB64" s="16"/>
    </row>
    <row r="65" spans="1:28" x14ac:dyDescent="0.25">
      <c r="A65" s="49" t="s">
        <v>1407</v>
      </c>
      <c r="B65" s="44" t="s">
        <v>1465</v>
      </c>
      <c r="C65" s="44">
        <v>2</v>
      </c>
      <c r="D65" s="45">
        <v>0.66669999999999996</v>
      </c>
      <c r="E65" s="46">
        <v>80</v>
      </c>
      <c r="F65" s="17"/>
      <c r="G65" s="7">
        <v>8200</v>
      </c>
      <c r="H65" s="8" t="s">
        <v>432</v>
      </c>
      <c r="I65" s="68"/>
      <c r="J65" s="85" t="s">
        <v>1378</v>
      </c>
      <c r="N65" s="16"/>
      <c r="O65" s="18" t="s">
        <v>660</v>
      </c>
      <c r="P65" s="18" t="s">
        <v>1058</v>
      </c>
      <c r="Q65" s="21" t="s">
        <v>517</v>
      </c>
      <c r="R65" s="21" t="str">
        <f t="shared" si="3"/>
        <v>Taupo DistrictWaikato Region</v>
      </c>
      <c r="V65" s="6" t="str">
        <f t="shared" si="4"/>
        <v>6004Bay of Islands College</v>
      </c>
      <c r="W65" s="100">
        <v>6004</v>
      </c>
      <c r="X65" s="101" t="s">
        <v>602</v>
      </c>
      <c r="Y65" s="100" t="s">
        <v>603</v>
      </c>
      <c r="Z65" s="100" t="s">
        <v>567</v>
      </c>
      <c r="AA65" s="100" t="s">
        <v>531</v>
      </c>
      <c r="AB65" s="16"/>
    </row>
    <row r="66" spans="1:28" x14ac:dyDescent="0.25">
      <c r="A66" s="49" t="s">
        <v>1466</v>
      </c>
      <c r="B66" s="44" t="s">
        <v>1467</v>
      </c>
      <c r="C66" s="44">
        <v>2</v>
      </c>
      <c r="D66" s="45">
        <v>0.66669999999999996</v>
      </c>
      <c r="E66" s="46">
        <v>80</v>
      </c>
      <c r="F66" s="17"/>
      <c r="G66" s="7">
        <v>8204</v>
      </c>
      <c r="H66" s="8" t="s">
        <v>433</v>
      </c>
      <c r="I66" s="68"/>
      <c r="J66" s="85" t="s">
        <v>64</v>
      </c>
      <c r="N66" s="16"/>
      <c r="O66" s="18" t="s">
        <v>660</v>
      </c>
      <c r="P66" s="18" t="s">
        <v>1058</v>
      </c>
      <c r="Q66" s="21" t="s">
        <v>525</v>
      </c>
      <c r="R66" s="21" t="str">
        <f t="shared" si="3"/>
        <v>Taupo DistrictBay of Plenty Region</v>
      </c>
      <c r="V66" s="6" t="str">
        <f t="shared" si="4"/>
        <v>6004Christchurch (Sullivan Ave Campus)</v>
      </c>
      <c r="W66" s="100">
        <v>6004</v>
      </c>
      <c r="X66" s="101" t="s">
        <v>512</v>
      </c>
      <c r="Y66" s="100" t="s">
        <v>571</v>
      </c>
      <c r="Z66" s="100" t="s">
        <v>498</v>
      </c>
      <c r="AA66" s="100" t="s">
        <v>497</v>
      </c>
      <c r="AB66" s="16"/>
    </row>
    <row r="67" spans="1:28" x14ac:dyDescent="0.25">
      <c r="A67" s="49" t="s">
        <v>89</v>
      </c>
      <c r="B67" s="44" t="s">
        <v>1869</v>
      </c>
      <c r="C67" s="44">
        <v>2</v>
      </c>
      <c r="D67" s="45">
        <v>0.35830000000000001</v>
      </c>
      <c r="E67" s="46">
        <v>43</v>
      </c>
      <c r="F67" s="17"/>
      <c r="G67" s="7">
        <v>8210</v>
      </c>
      <c r="H67" s="8" t="s">
        <v>1206</v>
      </c>
      <c r="I67" s="68"/>
      <c r="J67" s="85" t="s">
        <v>65</v>
      </c>
      <c r="N67" s="16"/>
      <c r="O67" s="18" t="s">
        <v>660</v>
      </c>
      <c r="P67" s="18" t="s">
        <v>1058</v>
      </c>
      <c r="Q67" s="21" t="s">
        <v>514</v>
      </c>
      <c r="R67" s="21" t="str">
        <f t="shared" si="3"/>
        <v>Taupo DistrictHawke's Bay Region</v>
      </c>
      <c r="V67" s="6" t="str">
        <f t="shared" si="4"/>
        <v>6004Community Waikato</v>
      </c>
      <c r="W67" s="100">
        <v>6004</v>
      </c>
      <c r="X67" s="101" t="s">
        <v>609</v>
      </c>
      <c r="Y67" s="100" t="s">
        <v>610</v>
      </c>
      <c r="Z67" s="100" t="s">
        <v>516</v>
      </c>
      <c r="AA67" s="100" t="s">
        <v>517</v>
      </c>
      <c r="AB67" s="16"/>
    </row>
    <row r="68" spans="1:28" x14ac:dyDescent="0.25">
      <c r="A68" s="49" t="s">
        <v>1930</v>
      </c>
      <c r="B68" s="44" t="s">
        <v>1929</v>
      </c>
      <c r="C68" s="44">
        <v>2</v>
      </c>
      <c r="D68" s="45">
        <v>0.41666666666666669</v>
      </c>
      <c r="E68" s="46">
        <v>50</v>
      </c>
      <c r="F68" s="17"/>
      <c r="G68" s="7">
        <v>8215</v>
      </c>
      <c r="H68" s="8" t="s">
        <v>1207</v>
      </c>
      <c r="I68" s="68"/>
      <c r="J68" s="85" t="s">
        <v>66</v>
      </c>
      <c r="N68" s="16"/>
      <c r="O68" s="18" t="s">
        <v>660</v>
      </c>
      <c r="P68" s="18" t="s">
        <v>1058</v>
      </c>
      <c r="Q68" s="21" t="s">
        <v>668</v>
      </c>
      <c r="R68" s="21" t="str">
        <f t="shared" ref="R68:R89" si="5">O68&amp;Q68</f>
        <v>Taupo DistrictManawatu-Wanganui Region</v>
      </c>
      <c r="V68" s="6" t="str">
        <f t="shared" si="4"/>
        <v>6004Conference Centre</v>
      </c>
      <c r="W68" s="100">
        <v>6004</v>
      </c>
      <c r="X68" s="101" t="s">
        <v>1515</v>
      </c>
      <c r="Y68" s="100" t="s">
        <v>1516</v>
      </c>
      <c r="Z68" s="100" t="s">
        <v>524</v>
      </c>
      <c r="AA68" s="100" t="s">
        <v>525</v>
      </c>
      <c r="AB68" s="16"/>
    </row>
    <row r="69" spans="1:28" x14ac:dyDescent="0.25">
      <c r="A69" s="49" t="s">
        <v>95</v>
      </c>
      <c r="B69" s="44" t="s">
        <v>1870</v>
      </c>
      <c r="C69" s="44">
        <v>1</v>
      </c>
      <c r="D69" s="45">
        <v>0.33329999999999999</v>
      </c>
      <c r="E69" s="46">
        <v>40</v>
      </c>
      <c r="F69" s="17"/>
      <c r="G69" s="7">
        <v>8224</v>
      </c>
      <c r="H69" s="8" t="s">
        <v>1478</v>
      </c>
      <c r="I69" s="68"/>
      <c r="J69" s="85" t="s">
        <v>1119</v>
      </c>
      <c r="N69" s="16"/>
      <c r="O69" s="18" t="s">
        <v>524</v>
      </c>
      <c r="P69" s="18" t="s">
        <v>1060</v>
      </c>
      <c r="Q69" s="21" t="s">
        <v>525</v>
      </c>
      <c r="R69" s="21" t="str">
        <f t="shared" si="5"/>
        <v>Tauranga CityBay of Plenty Region</v>
      </c>
      <c r="V69" s="6" t="str">
        <f t="shared" si="4"/>
        <v>6004Dilworth College</v>
      </c>
      <c r="W69" s="100">
        <v>6004</v>
      </c>
      <c r="X69" s="101" t="s">
        <v>1522</v>
      </c>
      <c r="Y69" s="100" t="s">
        <v>1523</v>
      </c>
      <c r="Z69" s="100" t="s">
        <v>519</v>
      </c>
      <c r="AA69" s="100" t="s">
        <v>520</v>
      </c>
      <c r="AB69" s="16"/>
    </row>
    <row r="70" spans="1:28" x14ac:dyDescent="0.25">
      <c r="A70" s="49" t="s">
        <v>100</v>
      </c>
      <c r="B70" s="44" t="s">
        <v>1871</v>
      </c>
      <c r="C70" s="44">
        <v>2</v>
      </c>
      <c r="D70" s="45">
        <v>0.58330000000000004</v>
      </c>
      <c r="E70" s="46">
        <v>70</v>
      </c>
      <c r="F70" s="17"/>
      <c r="G70" s="7">
        <v>8247</v>
      </c>
      <c r="H70" s="8" t="s">
        <v>1208</v>
      </c>
      <c r="I70" s="68"/>
      <c r="J70" s="85" t="s">
        <v>67</v>
      </c>
      <c r="N70" s="16"/>
      <c r="O70" s="18" t="s">
        <v>601</v>
      </c>
      <c r="P70" s="18" t="s">
        <v>1049</v>
      </c>
      <c r="Q70" s="21" t="s">
        <v>517</v>
      </c>
      <c r="R70" s="21" t="str">
        <f t="shared" si="5"/>
        <v>Thames-Coromandel DistrictWaikato Region</v>
      </c>
      <c r="V70" s="6" t="str">
        <f t="shared" si="4"/>
        <v>6004Dunedin</v>
      </c>
      <c r="W70" s="100">
        <v>6004</v>
      </c>
      <c r="X70" s="101" t="s">
        <v>533</v>
      </c>
      <c r="Y70" s="100" t="s">
        <v>232</v>
      </c>
      <c r="Z70" s="100" t="s">
        <v>503</v>
      </c>
      <c r="AA70" s="100" t="s">
        <v>500</v>
      </c>
      <c r="AB70" s="16"/>
    </row>
    <row r="71" spans="1:28" x14ac:dyDescent="0.25">
      <c r="A71" s="49" t="s">
        <v>102</v>
      </c>
      <c r="B71" s="44" t="s">
        <v>1872</v>
      </c>
      <c r="C71" s="44">
        <v>2</v>
      </c>
      <c r="D71" s="45">
        <v>0.58330000000000004</v>
      </c>
      <c r="E71" s="46">
        <v>70</v>
      </c>
      <c r="F71" s="17"/>
      <c r="G71" s="7">
        <v>8252</v>
      </c>
      <c r="H71" s="8" t="s">
        <v>434</v>
      </c>
      <c r="I71" s="68"/>
      <c r="J71" s="85" t="s">
        <v>68</v>
      </c>
      <c r="N71" s="16"/>
      <c r="O71" s="18" t="s">
        <v>501</v>
      </c>
      <c r="P71" s="18" t="s">
        <v>1097</v>
      </c>
      <c r="Q71" s="21" t="s">
        <v>497</v>
      </c>
      <c r="R71" s="21" t="str">
        <f t="shared" si="5"/>
        <v>Timaru DistrictCanterbury Region</v>
      </c>
      <c r="V71" s="6" t="str">
        <f t="shared" si="4"/>
        <v>6004Dunedin Community House</v>
      </c>
      <c r="W71" s="100">
        <v>6004</v>
      </c>
      <c r="X71" s="101" t="s">
        <v>611</v>
      </c>
      <c r="Y71" s="100" t="s">
        <v>612</v>
      </c>
      <c r="Z71" s="100" t="s">
        <v>503</v>
      </c>
      <c r="AA71" s="100" t="s">
        <v>500</v>
      </c>
      <c r="AB71" s="16"/>
    </row>
    <row r="72" spans="1:28" x14ac:dyDescent="0.25">
      <c r="A72" s="49" t="s">
        <v>107</v>
      </c>
      <c r="B72" s="44" t="s">
        <v>1850</v>
      </c>
      <c r="C72" s="44">
        <v>2</v>
      </c>
      <c r="D72" s="45">
        <v>0.42499999999999999</v>
      </c>
      <c r="E72" s="46">
        <v>51</v>
      </c>
      <c r="F72" s="17"/>
      <c r="G72" s="7">
        <v>8265</v>
      </c>
      <c r="H72" s="8" t="s">
        <v>435</v>
      </c>
      <c r="I72" s="68"/>
      <c r="J72" s="85" t="s">
        <v>69</v>
      </c>
      <c r="N72" s="16"/>
      <c r="O72" s="18" t="s">
        <v>663</v>
      </c>
      <c r="P72" s="18" t="s">
        <v>1082</v>
      </c>
      <c r="Q72" s="21" t="s">
        <v>511</v>
      </c>
      <c r="R72" s="21" t="str">
        <f t="shared" si="5"/>
        <v>Upper Hutt CityWellington Region</v>
      </c>
      <c r="V72" s="6" t="str">
        <f t="shared" si="4"/>
        <v>6004Excellere College</v>
      </c>
      <c r="W72" s="102">
        <v>6004</v>
      </c>
      <c r="X72" s="103" t="s">
        <v>1535</v>
      </c>
      <c r="Y72" s="102" t="s">
        <v>1536</v>
      </c>
      <c r="Z72" s="102" t="s">
        <v>556</v>
      </c>
      <c r="AA72" s="102" t="s">
        <v>556</v>
      </c>
      <c r="AB72" s="16"/>
    </row>
    <row r="73" spans="1:28" x14ac:dyDescent="0.25">
      <c r="A73" s="49" t="s">
        <v>111</v>
      </c>
      <c r="B73" s="44" t="s">
        <v>1851</v>
      </c>
      <c r="C73" s="44">
        <v>1</v>
      </c>
      <c r="D73" s="45">
        <v>0.33329999999999999</v>
      </c>
      <c r="E73" s="46">
        <v>40</v>
      </c>
      <c r="F73" s="17"/>
      <c r="G73" s="7">
        <v>8270</v>
      </c>
      <c r="H73" s="8" t="s">
        <v>1209</v>
      </c>
      <c r="I73" s="68"/>
      <c r="J73" s="85" t="s">
        <v>1379</v>
      </c>
      <c r="N73" s="16"/>
      <c r="O73" s="18" t="s">
        <v>763</v>
      </c>
      <c r="P73" s="18" t="s">
        <v>1051</v>
      </c>
      <c r="Q73" s="21" t="s">
        <v>517</v>
      </c>
      <c r="R73" s="21" t="str">
        <f t="shared" si="5"/>
        <v>Waikato DistrictWaikato Region</v>
      </c>
      <c r="V73" s="6" t="str">
        <f t="shared" si="4"/>
        <v>6004Fern English Academy</v>
      </c>
      <c r="W73" s="100">
        <v>6004</v>
      </c>
      <c r="X73" s="101" t="s">
        <v>504</v>
      </c>
      <c r="Y73" s="100" t="s">
        <v>565</v>
      </c>
      <c r="Z73" s="100" t="s">
        <v>519</v>
      </c>
      <c r="AA73" s="100" t="s">
        <v>520</v>
      </c>
      <c r="AB73" s="16"/>
    </row>
    <row r="74" spans="1:28" x14ac:dyDescent="0.25">
      <c r="A74" s="49" t="s">
        <v>112</v>
      </c>
      <c r="B74" s="44" t="s">
        <v>1852</v>
      </c>
      <c r="C74" s="44">
        <v>2</v>
      </c>
      <c r="D74" s="45">
        <v>0.3417</v>
      </c>
      <c r="E74" s="46">
        <v>41</v>
      </c>
      <c r="F74" s="17"/>
      <c r="G74" s="7">
        <v>8277</v>
      </c>
      <c r="H74" s="8" t="s">
        <v>436</v>
      </c>
      <c r="I74" s="68"/>
      <c r="J74" s="85" t="s">
        <v>70</v>
      </c>
      <c r="N74" s="16"/>
      <c r="O74" s="18" t="s">
        <v>496</v>
      </c>
      <c r="P74" s="18" t="s">
        <v>1093</v>
      </c>
      <c r="Q74" s="21" t="s">
        <v>497</v>
      </c>
      <c r="R74" s="21" t="str">
        <f t="shared" si="5"/>
        <v>Waimakariri DistrictCanterbury Region</v>
      </c>
      <c r="V74" s="6" t="str">
        <f t="shared" si="4"/>
        <v>6004Glenfield College</v>
      </c>
      <c r="W74" s="100">
        <v>6004</v>
      </c>
      <c r="X74" s="101" t="s">
        <v>540</v>
      </c>
      <c r="Y74" s="100" t="s">
        <v>577</v>
      </c>
      <c r="Z74" s="100" t="s">
        <v>578</v>
      </c>
      <c r="AA74" s="100" t="s">
        <v>520</v>
      </c>
      <c r="AB74" s="16"/>
    </row>
    <row r="75" spans="1:28" x14ac:dyDescent="0.25">
      <c r="A75" s="49" t="s">
        <v>1853</v>
      </c>
      <c r="B75" s="44" t="s">
        <v>1854</v>
      </c>
      <c r="C75" s="44">
        <v>2</v>
      </c>
      <c r="D75" s="45" t="s">
        <v>1855</v>
      </c>
      <c r="E75" s="46" t="s">
        <v>1856</v>
      </c>
      <c r="F75" s="17"/>
      <c r="G75" s="7">
        <v>8292</v>
      </c>
      <c r="H75" s="8" t="s">
        <v>1479</v>
      </c>
      <c r="I75" s="68"/>
      <c r="J75" s="85" t="s">
        <v>1380</v>
      </c>
      <c r="N75" s="16"/>
      <c r="O75" s="18" t="s">
        <v>1150</v>
      </c>
      <c r="P75" s="18"/>
      <c r="Q75" s="21" t="s">
        <v>497</v>
      </c>
      <c r="R75" s="21" t="str">
        <f t="shared" si="5"/>
        <v>Waimate DistrictCanterbury Region</v>
      </c>
      <c r="V75" s="6" t="str">
        <f t="shared" si="4"/>
        <v>6004Green Bay High School</v>
      </c>
      <c r="W75" s="100">
        <v>6004</v>
      </c>
      <c r="X75" s="101" t="s">
        <v>554</v>
      </c>
      <c r="Y75" s="100" t="s">
        <v>594</v>
      </c>
      <c r="Z75" s="100" t="s">
        <v>587</v>
      </c>
      <c r="AA75" s="100" t="s">
        <v>520</v>
      </c>
      <c r="AB75" s="16"/>
    </row>
    <row r="76" spans="1:28" x14ac:dyDescent="0.25">
      <c r="A76" s="49" t="s">
        <v>118</v>
      </c>
      <c r="B76" s="44" t="s">
        <v>1857</v>
      </c>
      <c r="C76" s="44">
        <v>2</v>
      </c>
      <c r="D76" s="45">
        <v>0.5917</v>
      </c>
      <c r="E76" s="46">
        <v>71</v>
      </c>
      <c r="F76" s="17"/>
      <c r="G76" s="7">
        <v>8308</v>
      </c>
      <c r="H76" s="8" t="s">
        <v>1210</v>
      </c>
      <c r="I76" s="68"/>
      <c r="J76" s="85" t="s">
        <v>1381</v>
      </c>
      <c r="N76" s="16"/>
      <c r="O76" s="18" t="s">
        <v>741</v>
      </c>
      <c r="P76" s="18" t="s">
        <v>1054</v>
      </c>
      <c r="Q76" s="21" t="s">
        <v>517</v>
      </c>
      <c r="R76" s="21" t="str">
        <f t="shared" si="5"/>
        <v>Waipa DistrictWaikato Region</v>
      </c>
      <c r="V76" s="6" t="str">
        <f t="shared" si="4"/>
        <v>6004Hato Petera</v>
      </c>
      <c r="W76" s="100">
        <v>6004</v>
      </c>
      <c r="X76" s="101" t="s">
        <v>1520</v>
      </c>
      <c r="Y76" s="100" t="s">
        <v>1521</v>
      </c>
      <c r="Z76" s="100" t="s">
        <v>578</v>
      </c>
      <c r="AA76" s="100" t="s">
        <v>520</v>
      </c>
      <c r="AB76" s="16"/>
    </row>
    <row r="77" spans="1:28" x14ac:dyDescent="0.25">
      <c r="A77" s="49" t="s">
        <v>123</v>
      </c>
      <c r="B77" s="44" t="s">
        <v>1858</v>
      </c>
      <c r="C77" s="44">
        <v>2</v>
      </c>
      <c r="D77" s="45" t="s">
        <v>1859</v>
      </c>
      <c r="E77" s="46" t="s">
        <v>1860</v>
      </c>
      <c r="F77" s="17"/>
      <c r="G77" s="7">
        <v>8329</v>
      </c>
      <c r="H77" s="8" t="s">
        <v>437</v>
      </c>
      <c r="I77" s="68"/>
      <c r="J77" s="85" t="s">
        <v>71</v>
      </c>
      <c r="N77" s="16"/>
      <c r="O77" s="18" t="s">
        <v>654</v>
      </c>
      <c r="P77" s="18" t="s">
        <v>1066</v>
      </c>
      <c r="Q77" s="21" t="s">
        <v>514</v>
      </c>
      <c r="R77" s="21" t="str">
        <f t="shared" si="5"/>
        <v>Wairoa DistrictHawke's Bay Region</v>
      </c>
      <c r="V77" s="6" t="str">
        <f t="shared" si="4"/>
        <v>6004Henderson High School</v>
      </c>
      <c r="W77" s="100">
        <v>6004</v>
      </c>
      <c r="X77" s="101" t="s">
        <v>1021</v>
      </c>
      <c r="Y77" s="100" t="s">
        <v>1517</v>
      </c>
      <c r="Z77" s="100" t="s">
        <v>587</v>
      </c>
      <c r="AA77" s="100" t="s">
        <v>520</v>
      </c>
      <c r="AB77" s="16"/>
    </row>
    <row r="78" spans="1:28" x14ac:dyDescent="0.25">
      <c r="A78" s="49" t="s">
        <v>124</v>
      </c>
      <c r="B78" s="44" t="s">
        <v>1861</v>
      </c>
      <c r="C78" s="44">
        <v>2</v>
      </c>
      <c r="D78" s="45">
        <v>0.45</v>
      </c>
      <c r="E78" s="46">
        <v>54</v>
      </c>
      <c r="F78" s="17"/>
      <c r="G78" s="7">
        <v>8331</v>
      </c>
      <c r="H78" s="8" t="s">
        <v>438</v>
      </c>
      <c r="I78" s="68"/>
      <c r="J78" s="85" t="s">
        <v>1382</v>
      </c>
      <c r="N78" s="16"/>
      <c r="O78" s="18" t="s">
        <v>587</v>
      </c>
      <c r="P78" s="18" t="s">
        <v>1111</v>
      </c>
      <c r="Q78" s="21" t="s">
        <v>520</v>
      </c>
      <c r="R78" s="21" t="str">
        <f t="shared" si="5"/>
        <v>Waitakere CityAuckland Region</v>
      </c>
      <c r="V78" s="6" t="str">
        <f t="shared" si="4"/>
        <v>6004Heretaunga Park Community &amp; Conference Centre</v>
      </c>
      <c r="W78" s="100">
        <v>6004</v>
      </c>
      <c r="X78" s="101" t="s">
        <v>645</v>
      </c>
      <c r="Y78" s="100" t="s">
        <v>646</v>
      </c>
      <c r="Z78" s="100" t="s">
        <v>649</v>
      </c>
      <c r="AA78" s="100" t="s">
        <v>514</v>
      </c>
      <c r="AB78" s="16"/>
    </row>
    <row r="79" spans="1:28" x14ac:dyDescent="0.25">
      <c r="A79" s="49" t="s">
        <v>15</v>
      </c>
      <c r="B79" s="44" t="s">
        <v>1873</v>
      </c>
      <c r="C79" s="44">
        <v>1</v>
      </c>
      <c r="D79" s="45">
        <v>0.5</v>
      </c>
      <c r="E79" s="46">
        <v>60</v>
      </c>
      <c r="F79" s="17"/>
      <c r="G79" s="7">
        <v>8332</v>
      </c>
      <c r="H79" s="8" t="s">
        <v>1211</v>
      </c>
      <c r="I79" s="68"/>
      <c r="J79" s="85" t="s">
        <v>72</v>
      </c>
      <c r="N79" s="16"/>
      <c r="O79" s="18" t="s">
        <v>523</v>
      </c>
      <c r="P79" s="18" t="s">
        <v>1098</v>
      </c>
      <c r="Q79" s="21" t="s">
        <v>497</v>
      </c>
      <c r="R79" s="21" t="str">
        <f t="shared" si="5"/>
        <v>Waitaki DistrictCanterbury Region</v>
      </c>
      <c r="V79" s="6" t="str">
        <f t="shared" si="4"/>
        <v>6004Highland Park Community House</v>
      </c>
      <c r="W79" s="100">
        <v>6004</v>
      </c>
      <c r="X79" s="101" t="s">
        <v>1530</v>
      </c>
      <c r="Y79" s="100" t="s">
        <v>1531</v>
      </c>
      <c r="Z79" s="100" t="s">
        <v>580</v>
      </c>
      <c r="AA79" s="100" t="s">
        <v>520</v>
      </c>
      <c r="AB79" s="16"/>
    </row>
    <row r="80" spans="1:28" x14ac:dyDescent="0.25">
      <c r="A80" s="49" t="s">
        <v>18</v>
      </c>
      <c r="B80" s="44" t="s">
        <v>19</v>
      </c>
      <c r="C80" s="44">
        <v>2</v>
      </c>
      <c r="D80" s="45">
        <v>0.5</v>
      </c>
      <c r="E80" s="46">
        <v>60</v>
      </c>
      <c r="F80" s="17"/>
      <c r="G80" s="7">
        <v>8356</v>
      </c>
      <c r="H80" s="8" t="s">
        <v>439</v>
      </c>
      <c r="I80" s="68"/>
      <c r="J80" s="85" t="s">
        <v>74</v>
      </c>
      <c r="N80" s="16"/>
      <c r="O80" s="18" t="s">
        <v>523</v>
      </c>
      <c r="P80" s="18" t="s">
        <v>1098</v>
      </c>
      <c r="Q80" s="21" t="s">
        <v>500</v>
      </c>
      <c r="R80" s="21" t="str">
        <f t="shared" si="5"/>
        <v>Waitaki DistrictOtago Region</v>
      </c>
      <c r="V80" s="6" t="str">
        <f t="shared" si="4"/>
        <v>6004IBM Centre</v>
      </c>
      <c r="W80" s="100">
        <v>6004</v>
      </c>
      <c r="X80" s="101" t="s">
        <v>1527</v>
      </c>
      <c r="Y80" s="100" t="s">
        <v>1528</v>
      </c>
      <c r="Z80" s="100" t="s">
        <v>658</v>
      </c>
      <c r="AA80" s="100" t="s">
        <v>511</v>
      </c>
      <c r="AB80" s="16"/>
    </row>
    <row r="81" spans="1:28" x14ac:dyDescent="0.25">
      <c r="A81" s="43" t="s">
        <v>22</v>
      </c>
      <c r="B81" s="44" t="s">
        <v>1874</v>
      </c>
      <c r="C81" s="44">
        <v>2</v>
      </c>
      <c r="D81" s="45">
        <v>1</v>
      </c>
      <c r="E81" s="46">
        <v>120</v>
      </c>
      <c r="F81" s="17"/>
      <c r="G81" s="7">
        <v>8360</v>
      </c>
      <c r="H81" s="8" t="s">
        <v>1212</v>
      </c>
      <c r="I81" s="68"/>
      <c r="J81" s="85" t="s">
        <v>75</v>
      </c>
      <c r="N81" s="16"/>
      <c r="O81" s="18" t="s">
        <v>740</v>
      </c>
      <c r="P81" s="18" t="s">
        <v>1057</v>
      </c>
      <c r="Q81" s="21" t="s">
        <v>517</v>
      </c>
      <c r="R81" s="21" t="str">
        <f t="shared" si="5"/>
        <v>Waitomo DistrictWaikato Region</v>
      </c>
      <c r="V81" s="6" t="str">
        <f t="shared" si="4"/>
        <v>6004Kaipara College</v>
      </c>
      <c r="W81" s="100">
        <v>6004</v>
      </c>
      <c r="X81" s="101" t="s">
        <v>559</v>
      </c>
      <c r="Y81" s="100" t="s">
        <v>596</v>
      </c>
      <c r="Z81" s="100" t="s">
        <v>712</v>
      </c>
      <c r="AA81" s="100" t="s">
        <v>520</v>
      </c>
      <c r="AB81" s="16"/>
    </row>
    <row r="82" spans="1:28" x14ac:dyDescent="0.25">
      <c r="A82" s="49" t="s">
        <v>23</v>
      </c>
      <c r="B82" s="44" t="s">
        <v>1875</v>
      </c>
      <c r="C82" s="44">
        <v>2</v>
      </c>
      <c r="D82" s="45" t="s">
        <v>1876</v>
      </c>
      <c r="E82" s="46" t="s">
        <v>1877</v>
      </c>
      <c r="F82" s="17"/>
      <c r="G82" s="7">
        <v>8365</v>
      </c>
      <c r="H82" s="8" t="s">
        <v>1480</v>
      </c>
      <c r="I82" s="68"/>
      <c r="J82" s="85" t="s">
        <v>76</v>
      </c>
      <c r="N82" s="16"/>
      <c r="O82" s="18" t="s">
        <v>740</v>
      </c>
      <c r="P82" s="18" t="s">
        <v>1057</v>
      </c>
      <c r="Q82" s="21" t="s">
        <v>668</v>
      </c>
      <c r="R82" s="21" t="str">
        <f t="shared" si="5"/>
        <v>Waitomo DistrictManawatu-Wanganui Region</v>
      </c>
      <c r="V82" s="6" t="str">
        <f t="shared" si="4"/>
        <v>6004Kelston Boys High School</v>
      </c>
      <c r="W82" s="100">
        <v>6004</v>
      </c>
      <c r="X82" s="101" t="s">
        <v>547</v>
      </c>
      <c r="Y82" s="100" t="s">
        <v>586</v>
      </c>
      <c r="Z82" s="100" t="s">
        <v>587</v>
      </c>
      <c r="AA82" s="100" t="s">
        <v>520</v>
      </c>
      <c r="AB82" s="16"/>
    </row>
    <row r="83" spans="1:28" x14ac:dyDescent="0.25">
      <c r="A83" s="49" t="s">
        <v>24</v>
      </c>
      <c r="B83" s="44" t="s">
        <v>1878</v>
      </c>
      <c r="C83" s="44">
        <v>2</v>
      </c>
      <c r="D83" s="45" t="s">
        <v>1879</v>
      </c>
      <c r="E83" s="46" t="s">
        <v>1880</v>
      </c>
      <c r="F83" s="17"/>
      <c r="G83" s="7">
        <v>8379</v>
      </c>
      <c r="H83" s="8" t="s">
        <v>1213</v>
      </c>
      <c r="I83" s="68"/>
      <c r="J83" s="85" t="s">
        <v>1383</v>
      </c>
      <c r="N83" s="16"/>
      <c r="O83" s="18" t="s">
        <v>670</v>
      </c>
      <c r="P83" s="18" t="s">
        <v>1074</v>
      </c>
      <c r="Q83" s="21" t="s">
        <v>668</v>
      </c>
      <c r="R83" s="21" t="str">
        <f t="shared" si="5"/>
        <v>Wanganui DistrictManawatu-Wanganui Region</v>
      </c>
      <c r="V83" s="6" t="str">
        <f t="shared" si="4"/>
        <v>6004Kelston Girls College</v>
      </c>
      <c r="W83" s="100">
        <v>6004</v>
      </c>
      <c r="X83" s="101" t="s">
        <v>553</v>
      </c>
      <c r="Y83" s="100" t="s">
        <v>593</v>
      </c>
      <c r="Z83" s="100" t="s">
        <v>587</v>
      </c>
      <c r="AA83" s="100" t="s">
        <v>520</v>
      </c>
      <c r="AB83" s="16"/>
    </row>
    <row r="84" spans="1:28" x14ac:dyDescent="0.25">
      <c r="A84" s="49" t="s">
        <v>37</v>
      </c>
      <c r="B84" s="44" t="s">
        <v>1881</v>
      </c>
      <c r="C84" s="44">
        <v>2</v>
      </c>
      <c r="D84" s="45">
        <v>0.5</v>
      </c>
      <c r="E84" s="46">
        <v>60</v>
      </c>
      <c r="F84" s="17"/>
      <c r="G84" s="7">
        <v>8387</v>
      </c>
      <c r="H84" s="8" t="s">
        <v>1214</v>
      </c>
      <c r="I84" s="68"/>
      <c r="J84" s="85" t="s">
        <v>1384</v>
      </c>
      <c r="N84" s="16"/>
      <c r="O84" s="18" t="s">
        <v>568</v>
      </c>
      <c r="P84" s="18" t="s">
        <v>1084</v>
      </c>
      <c r="Q84" s="21" t="s">
        <v>511</v>
      </c>
      <c r="R84" s="21" t="str">
        <f t="shared" si="5"/>
        <v>Wellington CityWellington Region</v>
      </c>
      <c r="V84" s="6" t="str">
        <f t="shared" si="4"/>
        <v>6004Liston College</v>
      </c>
      <c r="W84" s="100">
        <v>6004</v>
      </c>
      <c r="X84" s="101" t="s">
        <v>542</v>
      </c>
      <c r="Y84" s="100" t="s">
        <v>581</v>
      </c>
      <c r="Z84" s="100" t="s">
        <v>587</v>
      </c>
      <c r="AA84" s="100" t="s">
        <v>520</v>
      </c>
      <c r="AB84" s="16"/>
    </row>
    <row r="85" spans="1:28" x14ac:dyDescent="0.25">
      <c r="A85" s="49" t="s">
        <v>39</v>
      </c>
      <c r="B85" s="44" t="s">
        <v>1960</v>
      </c>
      <c r="C85" s="44">
        <v>1</v>
      </c>
      <c r="D85" s="45">
        <v>2</v>
      </c>
      <c r="E85" s="46">
        <v>240</v>
      </c>
      <c r="F85" s="17"/>
      <c r="G85" s="7">
        <v>8405</v>
      </c>
      <c r="H85" s="8" t="s">
        <v>440</v>
      </c>
      <c r="I85" s="68"/>
      <c r="J85" s="85" t="s">
        <v>77</v>
      </c>
      <c r="N85" s="16"/>
      <c r="O85" s="18" t="s">
        <v>532</v>
      </c>
      <c r="P85" s="18" t="s">
        <v>1059</v>
      </c>
      <c r="Q85" s="21" t="s">
        <v>525</v>
      </c>
      <c r="R85" s="21" t="str">
        <f t="shared" si="5"/>
        <v>Western Bay of Plenty DistrictBay of Plenty Region</v>
      </c>
      <c r="V85" s="6" t="str">
        <f t="shared" si="4"/>
        <v>6004Long Bay College</v>
      </c>
      <c r="W85" s="100">
        <v>6004</v>
      </c>
      <c r="X85" s="101" t="s">
        <v>616</v>
      </c>
      <c r="Y85" s="100" t="s">
        <v>617</v>
      </c>
      <c r="Z85" s="100" t="s">
        <v>578</v>
      </c>
      <c r="AA85" s="100" t="s">
        <v>520</v>
      </c>
      <c r="AB85" s="16"/>
    </row>
    <row r="86" spans="1:28" x14ac:dyDescent="0.25">
      <c r="A86" s="49" t="s">
        <v>40</v>
      </c>
      <c r="B86" s="44" t="s">
        <v>1882</v>
      </c>
      <c r="C86" s="44">
        <v>2</v>
      </c>
      <c r="D86" s="45">
        <v>0.5</v>
      </c>
      <c r="E86" s="46">
        <v>60</v>
      </c>
      <c r="F86" s="17"/>
      <c r="G86" s="7">
        <v>8415</v>
      </c>
      <c r="H86" s="8" t="s">
        <v>1215</v>
      </c>
      <c r="I86" s="68"/>
      <c r="J86" s="85" t="s">
        <v>78</v>
      </c>
      <c r="N86" s="16"/>
      <c r="O86" s="18" t="s">
        <v>768</v>
      </c>
      <c r="P86" s="18" t="s">
        <v>1092</v>
      </c>
      <c r="Q86" s="21" t="s">
        <v>495</v>
      </c>
      <c r="R86" s="21" t="str">
        <f t="shared" si="5"/>
        <v>Westland DistrictWest Coast Region</v>
      </c>
      <c r="V86" s="6" t="str">
        <f t="shared" si="4"/>
        <v>6004Lynfield College</v>
      </c>
      <c r="W86" s="100">
        <v>6004</v>
      </c>
      <c r="X86" s="101" t="s">
        <v>543</v>
      </c>
      <c r="Y86" s="100" t="s">
        <v>582</v>
      </c>
      <c r="Z86" s="100" t="s">
        <v>519</v>
      </c>
      <c r="AA86" s="100" t="s">
        <v>520</v>
      </c>
      <c r="AB86" s="16"/>
    </row>
    <row r="87" spans="1:28" x14ac:dyDescent="0.25">
      <c r="A87" s="49" t="s">
        <v>42</v>
      </c>
      <c r="B87" s="44" t="s">
        <v>1883</v>
      </c>
      <c r="C87" s="44">
        <v>2</v>
      </c>
      <c r="D87" s="45">
        <v>1</v>
      </c>
      <c r="E87" s="46">
        <v>120</v>
      </c>
      <c r="F87" s="17"/>
      <c r="G87" s="7">
        <v>8441</v>
      </c>
      <c r="H87" s="8" t="s">
        <v>441</v>
      </c>
      <c r="I87" s="68"/>
      <c r="J87" s="85" t="s">
        <v>1385</v>
      </c>
      <c r="N87" s="16"/>
      <c r="O87" s="18" t="s">
        <v>527</v>
      </c>
      <c r="P87" s="18" t="s">
        <v>1062</v>
      </c>
      <c r="Q87" s="21" t="s">
        <v>525</v>
      </c>
      <c r="R87" s="21" t="str">
        <f t="shared" si="5"/>
        <v>Whakatane DistrictBay of Plenty Region</v>
      </c>
      <c r="V87" s="6" t="str">
        <f t="shared" si="4"/>
        <v>6004Macleans College</v>
      </c>
      <c r="W87" s="100">
        <v>6004</v>
      </c>
      <c r="X87" s="101" t="s">
        <v>541</v>
      </c>
      <c r="Y87" s="100" t="s">
        <v>579</v>
      </c>
      <c r="Z87" s="100" t="s">
        <v>580</v>
      </c>
      <c r="AA87" s="100" t="s">
        <v>520</v>
      </c>
      <c r="AB87" s="16"/>
    </row>
    <row r="88" spans="1:28" x14ac:dyDescent="0.25">
      <c r="A88" s="49" t="s">
        <v>53</v>
      </c>
      <c r="B88" s="44" t="s">
        <v>54</v>
      </c>
      <c r="C88" s="44">
        <v>2</v>
      </c>
      <c r="D88" s="45">
        <v>0.33329999999999999</v>
      </c>
      <c r="E88" s="46">
        <v>40</v>
      </c>
      <c r="F88" s="17"/>
      <c r="G88" s="7">
        <v>8458</v>
      </c>
      <c r="H88" s="8" t="s">
        <v>1481</v>
      </c>
      <c r="I88" s="68"/>
      <c r="J88" s="85" t="s">
        <v>79</v>
      </c>
      <c r="N88" s="16"/>
      <c r="O88" s="18" t="s">
        <v>530</v>
      </c>
      <c r="P88" s="18" t="s">
        <v>1047</v>
      </c>
      <c r="Q88" s="21" t="s">
        <v>531</v>
      </c>
      <c r="R88" s="21" t="str">
        <f t="shared" si="5"/>
        <v>Whangarei DistrictNorthland Region</v>
      </c>
      <c r="V88" s="6" t="str">
        <f t="shared" si="4"/>
        <v>6004Massey High School</v>
      </c>
      <c r="W88" s="100">
        <v>6004</v>
      </c>
      <c r="X88" s="101" t="s">
        <v>629</v>
      </c>
      <c r="Y88" s="100" t="s">
        <v>630</v>
      </c>
      <c r="Z88" s="100" t="s">
        <v>587</v>
      </c>
      <c r="AA88" s="100" t="s">
        <v>520</v>
      </c>
      <c r="AB88" s="16"/>
    </row>
    <row r="89" spans="1:28" x14ac:dyDescent="0.25">
      <c r="A89" s="49" t="s">
        <v>55</v>
      </c>
      <c r="B89" s="44" t="s">
        <v>1884</v>
      </c>
      <c r="C89" s="44">
        <v>2</v>
      </c>
      <c r="D89" s="45">
        <v>0.81669999999999998</v>
      </c>
      <c r="E89" s="46">
        <v>98</v>
      </c>
      <c r="F89" s="17"/>
      <c r="G89" s="7">
        <v>8465</v>
      </c>
      <c r="H89" s="8" t="s">
        <v>1216</v>
      </c>
      <c r="I89" s="68"/>
      <c r="J89" s="85" t="s">
        <v>80</v>
      </c>
      <c r="N89" s="16"/>
      <c r="O89" s="18" t="s">
        <v>1281</v>
      </c>
      <c r="P89" s="18"/>
      <c r="Q89" s="21" t="s">
        <v>1281</v>
      </c>
      <c r="R89" s="21" t="str">
        <f t="shared" si="5"/>
        <v>ExtramuralExtramural</v>
      </c>
      <c r="V89" s="6" t="str">
        <f t="shared" si="4"/>
        <v>6004Mercury Bay Area School</v>
      </c>
      <c r="W89" s="100">
        <v>6004</v>
      </c>
      <c r="X89" s="101" t="s">
        <v>599</v>
      </c>
      <c r="Y89" s="100" t="s">
        <v>600</v>
      </c>
      <c r="Z89" s="100" t="s">
        <v>601</v>
      </c>
      <c r="AA89" s="100" t="s">
        <v>517</v>
      </c>
      <c r="AB89" s="16"/>
    </row>
    <row r="90" spans="1:28" x14ac:dyDescent="0.25">
      <c r="A90" s="49" t="s">
        <v>57</v>
      </c>
      <c r="B90" s="44" t="s">
        <v>1885</v>
      </c>
      <c r="C90" s="44">
        <v>2</v>
      </c>
      <c r="D90" s="45">
        <v>1</v>
      </c>
      <c r="E90" s="46">
        <v>120</v>
      </c>
      <c r="F90" s="17"/>
      <c r="G90" s="7">
        <v>8473</v>
      </c>
      <c r="H90" s="8" t="s">
        <v>442</v>
      </c>
      <c r="I90" s="68"/>
      <c r="J90" s="85" t="s">
        <v>81</v>
      </c>
      <c r="N90" s="16"/>
      <c r="V90" s="6" t="str">
        <f t="shared" ref="V90:V91" si="6">W90&amp;Y90</f>
        <v>6004Mt Albert</v>
      </c>
      <c r="W90" s="100">
        <v>6004</v>
      </c>
      <c r="X90" s="101" t="s">
        <v>492</v>
      </c>
      <c r="Y90" s="100" t="s">
        <v>563</v>
      </c>
      <c r="Z90" s="100" t="s">
        <v>519</v>
      </c>
      <c r="AA90" s="100" t="s">
        <v>520</v>
      </c>
      <c r="AB90" s="16"/>
    </row>
    <row r="91" spans="1:28" x14ac:dyDescent="0.25">
      <c r="A91" s="49" t="s">
        <v>59</v>
      </c>
      <c r="B91" s="44" t="s">
        <v>1886</v>
      </c>
      <c r="C91" s="44">
        <v>2</v>
      </c>
      <c r="D91" s="45" t="s">
        <v>1887</v>
      </c>
      <c r="E91" s="46" t="s">
        <v>1888</v>
      </c>
      <c r="F91" s="17"/>
      <c r="G91" s="7">
        <v>8489</v>
      </c>
      <c r="H91" s="8" t="s">
        <v>443</v>
      </c>
      <c r="I91" s="68"/>
      <c r="J91" s="85" t="s">
        <v>82</v>
      </c>
      <c r="N91" s="16"/>
      <c r="V91" s="6" t="str">
        <f t="shared" si="6"/>
        <v>6004Nelson</v>
      </c>
      <c r="W91" s="100">
        <v>6004</v>
      </c>
      <c r="X91" s="101" t="s">
        <v>509</v>
      </c>
      <c r="Y91" s="100" t="s">
        <v>569</v>
      </c>
      <c r="Z91" s="100" t="s">
        <v>708</v>
      </c>
      <c r="AA91" s="100" t="s">
        <v>570</v>
      </c>
      <c r="AB91" s="16"/>
    </row>
    <row r="92" spans="1:28" x14ac:dyDescent="0.25">
      <c r="A92" s="49" t="s">
        <v>61</v>
      </c>
      <c r="B92" s="44" t="s">
        <v>1889</v>
      </c>
      <c r="C92" s="44">
        <v>2</v>
      </c>
      <c r="D92" s="45">
        <v>0.5</v>
      </c>
      <c r="E92" s="46">
        <v>60</v>
      </c>
      <c r="F92" s="17"/>
      <c r="G92" s="7">
        <v>8490</v>
      </c>
      <c r="H92" s="8" t="s">
        <v>444</v>
      </c>
      <c r="I92" s="68"/>
      <c r="J92" s="85" t="s">
        <v>83</v>
      </c>
      <c r="N92" s="16"/>
      <c r="V92" s="6"/>
      <c r="W92" s="6">
        <v>6004</v>
      </c>
      <c r="X92" s="6">
        <v>95</v>
      </c>
      <c r="Y92" s="6" t="s">
        <v>1127</v>
      </c>
      <c r="Z92" s="6"/>
      <c r="AA92" s="6"/>
      <c r="AB92" s="16"/>
    </row>
    <row r="93" spans="1:28" x14ac:dyDescent="0.25">
      <c r="A93" s="49" t="s">
        <v>62</v>
      </c>
      <c r="B93" s="44" t="s">
        <v>1890</v>
      </c>
      <c r="C93" s="44">
        <v>1</v>
      </c>
      <c r="D93" s="45">
        <v>0.5</v>
      </c>
      <c r="E93" s="46">
        <v>60</v>
      </c>
      <c r="F93" s="17"/>
      <c r="G93" s="7">
        <v>8504</v>
      </c>
      <c r="H93" s="8" t="s">
        <v>1482</v>
      </c>
      <c r="I93" s="68"/>
      <c r="J93" s="85" t="s">
        <v>84</v>
      </c>
      <c r="N93" s="16"/>
      <c r="V93" s="6" t="str">
        <f t="shared" ref="V93:V124" si="7">W93&amp;Y93</f>
        <v>6004Newmarket</v>
      </c>
      <c r="W93" s="100">
        <v>6004</v>
      </c>
      <c r="X93" s="101" t="s">
        <v>537</v>
      </c>
      <c r="Y93" s="100" t="s">
        <v>574</v>
      </c>
      <c r="Z93" s="100" t="s">
        <v>519</v>
      </c>
      <c r="AA93" s="100" t="s">
        <v>520</v>
      </c>
      <c r="AB93" s="16"/>
    </row>
    <row r="94" spans="1:28" x14ac:dyDescent="0.25">
      <c r="A94" s="49" t="s">
        <v>1119</v>
      </c>
      <c r="B94" s="44" t="s">
        <v>1120</v>
      </c>
      <c r="C94" s="44">
        <v>2</v>
      </c>
      <c r="D94" s="45">
        <v>0.375</v>
      </c>
      <c r="E94" s="46">
        <v>45</v>
      </c>
      <c r="F94" s="17"/>
      <c r="G94" s="7">
        <v>8541</v>
      </c>
      <c r="H94" s="8" t="s">
        <v>1483</v>
      </c>
      <c r="I94" s="68"/>
      <c r="J94" s="85" t="s">
        <v>85</v>
      </c>
      <c r="N94" s="16"/>
      <c r="V94" s="6" t="str">
        <f t="shared" si="7"/>
        <v>6004North Tec Raumanga</v>
      </c>
      <c r="W94" s="100">
        <v>6004</v>
      </c>
      <c r="X94" s="101" t="s">
        <v>538</v>
      </c>
      <c r="Y94" s="100" t="s">
        <v>575</v>
      </c>
      <c r="Z94" s="100" t="s">
        <v>530</v>
      </c>
      <c r="AA94" s="100" t="s">
        <v>531</v>
      </c>
      <c r="AB94" s="16"/>
    </row>
    <row r="95" spans="1:28" x14ac:dyDescent="0.25">
      <c r="A95" s="49" t="s">
        <v>69</v>
      </c>
      <c r="B95" s="44" t="s">
        <v>1891</v>
      </c>
      <c r="C95" s="44">
        <v>2</v>
      </c>
      <c r="D95" s="45">
        <v>0.54169999999999996</v>
      </c>
      <c r="E95" s="46">
        <v>65</v>
      </c>
      <c r="F95" s="17"/>
      <c r="G95" s="7">
        <v>8544</v>
      </c>
      <c r="H95" s="8" t="s">
        <v>1217</v>
      </c>
      <c r="I95" s="68"/>
      <c r="J95" s="85" t="s">
        <v>86</v>
      </c>
      <c r="N95" s="16"/>
      <c r="V95" s="6" t="str">
        <f t="shared" si="7"/>
        <v>6004Northcote College</v>
      </c>
      <c r="W95" s="100">
        <v>6004</v>
      </c>
      <c r="X95" s="101" t="s">
        <v>550</v>
      </c>
      <c r="Y95" s="100" t="s">
        <v>590</v>
      </c>
      <c r="Z95" s="100" t="s">
        <v>578</v>
      </c>
      <c r="AA95" s="100" t="s">
        <v>520</v>
      </c>
      <c r="AB95" s="16"/>
    </row>
    <row r="96" spans="1:28" x14ac:dyDescent="0.25">
      <c r="A96" s="49" t="s">
        <v>70</v>
      </c>
      <c r="B96" s="44" t="s">
        <v>1958</v>
      </c>
      <c r="C96" s="44">
        <v>1</v>
      </c>
      <c r="D96" s="45">
        <v>1</v>
      </c>
      <c r="E96" s="46">
        <v>120</v>
      </c>
      <c r="F96" s="17"/>
      <c r="G96" s="7">
        <v>8573</v>
      </c>
      <c r="H96" s="8" t="s">
        <v>445</v>
      </c>
      <c r="I96" s="68"/>
      <c r="J96" s="85" t="s">
        <v>87</v>
      </c>
      <c r="N96" s="16"/>
      <c r="V96" s="6" t="str">
        <f t="shared" si="7"/>
        <v>6004Northern Campus</v>
      </c>
      <c r="W96" s="100">
        <v>6004</v>
      </c>
      <c r="X96" s="101" t="s">
        <v>613</v>
      </c>
      <c r="Y96" s="100" t="s">
        <v>614</v>
      </c>
      <c r="Z96" s="100" t="s">
        <v>578</v>
      </c>
      <c r="AA96" s="100" t="s">
        <v>520</v>
      </c>
      <c r="AB96" s="16"/>
    </row>
    <row r="97" spans="1:28" x14ac:dyDescent="0.25">
      <c r="A97" s="49" t="s">
        <v>1892</v>
      </c>
      <c r="B97" s="44" t="s">
        <v>1893</v>
      </c>
      <c r="C97" s="44">
        <v>1</v>
      </c>
      <c r="D97" s="45">
        <v>0.5</v>
      </c>
      <c r="E97" s="46">
        <v>60</v>
      </c>
      <c r="F97" s="17"/>
      <c r="G97" s="7">
        <v>8588</v>
      </c>
      <c r="H97" s="8" t="s">
        <v>1218</v>
      </c>
      <c r="I97" s="68"/>
      <c r="J97" s="85" t="s">
        <v>88</v>
      </c>
      <c r="N97" s="16"/>
      <c r="V97" s="6" t="str">
        <f t="shared" si="7"/>
        <v>6004Northland Polytechnic Campus</v>
      </c>
      <c r="W97" s="100">
        <v>6004</v>
      </c>
      <c r="X97" s="101" t="s">
        <v>507</v>
      </c>
      <c r="Y97" s="100" t="s">
        <v>566</v>
      </c>
      <c r="Z97" s="100" t="s">
        <v>567</v>
      </c>
      <c r="AA97" s="100" t="s">
        <v>531</v>
      </c>
      <c r="AB97" s="16"/>
    </row>
    <row r="98" spans="1:28" x14ac:dyDescent="0.25">
      <c r="A98" s="49" t="s">
        <v>72</v>
      </c>
      <c r="B98" s="44" t="s">
        <v>73</v>
      </c>
      <c r="C98" s="44">
        <v>1</v>
      </c>
      <c r="D98" s="45">
        <v>0.5</v>
      </c>
      <c r="E98" s="46">
        <v>60</v>
      </c>
      <c r="F98" s="17"/>
      <c r="G98" s="7">
        <v>8603</v>
      </c>
      <c r="H98" s="8" t="s">
        <v>1219</v>
      </c>
      <c r="I98" s="68"/>
      <c r="J98" s="85" t="s">
        <v>89</v>
      </c>
      <c r="N98" s="16"/>
      <c r="V98" s="6" t="str">
        <f t="shared" si="7"/>
        <v>6004NZSE</v>
      </c>
      <c r="W98" s="100">
        <v>6004</v>
      </c>
      <c r="X98" s="101" t="s">
        <v>618</v>
      </c>
      <c r="Y98" s="100" t="s">
        <v>619</v>
      </c>
      <c r="Z98" s="100" t="s">
        <v>587</v>
      </c>
      <c r="AA98" s="100" t="s">
        <v>520</v>
      </c>
      <c r="AB98" s="16"/>
    </row>
    <row r="99" spans="1:28" x14ac:dyDescent="0.25">
      <c r="A99" s="49" t="s">
        <v>74</v>
      </c>
      <c r="B99" s="44" t="s">
        <v>1894</v>
      </c>
      <c r="C99" s="44">
        <v>2</v>
      </c>
      <c r="D99" s="45">
        <v>1</v>
      </c>
      <c r="E99" s="46">
        <v>120</v>
      </c>
      <c r="F99" s="17"/>
      <c r="G99" s="7">
        <v>8605</v>
      </c>
      <c r="H99" s="8" t="s">
        <v>1220</v>
      </c>
      <c r="I99" s="68"/>
      <c r="J99" s="85" t="s">
        <v>90</v>
      </c>
      <c r="N99" s="16"/>
      <c r="V99" s="6" t="str">
        <f t="shared" si="7"/>
        <v>6004One Burgess Hill</v>
      </c>
      <c r="W99" s="100">
        <v>6004</v>
      </c>
      <c r="X99" s="101" t="s">
        <v>635</v>
      </c>
      <c r="Y99" s="100" t="s">
        <v>636</v>
      </c>
      <c r="Z99" s="100" t="s">
        <v>637</v>
      </c>
      <c r="AA99" s="100" t="s">
        <v>638</v>
      </c>
      <c r="AB99" s="16"/>
    </row>
    <row r="100" spans="1:28" x14ac:dyDescent="0.25">
      <c r="A100" s="49" t="s">
        <v>75</v>
      </c>
      <c r="B100" s="44" t="s">
        <v>1895</v>
      </c>
      <c r="C100" s="44">
        <v>2</v>
      </c>
      <c r="D100" s="45">
        <v>0.49170000000000003</v>
      </c>
      <c r="E100" s="46">
        <v>59</v>
      </c>
      <c r="F100" s="17"/>
      <c r="G100" s="7">
        <v>8609</v>
      </c>
      <c r="H100" s="8" t="s">
        <v>1221</v>
      </c>
      <c r="I100" s="68"/>
      <c r="J100" s="85" t="s">
        <v>1152</v>
      </c>
      <c r="N100" s="16"/>
      <c r="V100" s="6" t="str">
        <f t="shared" si="7"/>
        <v>6004One Tree Hill College</v>
      </c>
      <c r="W100" s="100">
        <v>6004</v>
      </c>
      <c r="X100" s="101" t="s">
        <v>605</v>
      </c>
      <c r="Y100" s="100" t="s">
        <v>606</v>
      </c>
      <c r="Z100" s="100" t="s">
        <v>519</v>
      </c>
      <c r="AA100" s="100" t="s">
        <v>520</v>
      </c>
      <c r="AB100" s="16"/>
    </row>
    <row r="101" spans="1:28" x14ac:dyDescent="0.25">
      <c r="A101" s="49" t="s">
        <v>76</v>
      </c>
      <c r="B101" s="44" t="s">
        <v>1896</v>
      </c>
      <c r="C101" s="44">
        <v>1</v>
      </c>
      <c r="D101" s="45">
        <v>0.5</v>
      </c>
      <c r="E101" s="46">
        <v>60</v>
      </c>
      <c r="F101" s="17"/>
      <c r="G101" s="7">
        <v>8613</v>
      </c>
      <c r="H101" s="8" t="s">
        <v>446</v>
      </c>
      <c r="I101" s="68"/>
      <c r="J101" s="85" t="s">
        <v>1386</v>
      </c>
      <c r="N101" s="16"/>
      <c r="V101" s="6" t="str">
        <f t="shared" si="7"/>
        <v>6004Onehunga High School</v>
      </c>
      <c r="W101" s="100">
        <v>6004</v>
      </c>
      <c r="X101" s="101" t="s">
        <v>557</v>
      </c>
      <c r="Y101" s="100" t="s">
        <v>595</v>
      </c>
      <c r="Z101" s="100" t="s">
        <v>519</v>
      </c>
      <c r="AA101" s="100" t="s">
        <v>520</v>
      </c>
      <c r="AB101" s="16"/>
    </row>
    <row r="102" spans="1:28" x14ac:dyDescent="0.25">
      <c r="A102" s="49" t="s">
        <v>1383</v>
      </c>
      <c r="B102" s="44" t="s">
        <v>1897</v>
      </c>
      <c r="C102" s="44">
        <v>1</v>
      </c>
      <c r="D102" s="45">
        <v>0.5</v>
      </c>
      <c r="E102" s="46">
        <v>60</v>
      </c>
      <c r="F102" s="17"/>
      <c r="G102" s="7">
        <v>8621</v>
      </c>
      <c r="H102" s="8" t="s">
        <v>447</v>
      </c>
      <c r="I102" s="68"/>
      <c r="J102" s="85" t="s">
        <v>1387</v>
      </c>
      <c r="N102" s="16"/>
      <c r="V102" s="6" t="str">
        <f t="shared" si="7"/>
        <v>6004Orewa College</v>
      </c>
      <c r="W102" s="100">
        <v>6004</v>
      </c>
      <c r="X102" s="101" t="s">
        <v>544</v>
      </c>
      <c r="Y102" s="100" t="s">
        <v>583</v>
      </c>
      <c r="Z102" s="100" t="s">
        <v>712</v>
      </c>
      <c r="AA102" s="100" t="s">
        <v>520</v>
      </c>
      <c r="AB102" s="16"/>
    </row>
    <row r="103" spans="1:28" x14ac:dyDescent="0.25">
      <c r="A103" s="49" t="s">
        <v>1384</v>
      </c>
      <c r="B103" s="44" t="s">
        <v>1898</v>
      </c>
      <c r="C103" s="44">
        <v>2</v>
      </c>
      <c r="D103" s="45">
        <v>0.5</v>
      </c>
      <c r="E103" s="46">
        <v>60</v>
      </c>
      <c r="F103" s="17"/>
      <c r="G103" s="7">
        <v>8630</v>
      </c>
      <c r="H103" s="8" t="s">
        <v>1222</v>
      </c>
      <c r="I103" s="68"/>
      <c r="J103" s="85" t="s">
        <v>1388</v>
      </c>
      <c r="N103" s="16"/>
      <c r="V103" s="6" t="str">
        <f t="shared" si="7"/>
        <v>6004Paeroa College</v>
      </c>
      <c r="W103" s="100">
        <v>6004</v>
      </c>
      <c r="X103" s="101" t="s">
        <v>643</v>
      </c>
      <c r="Y103" s="100" t="s">
        <v>644</v>
      </c>
      <c r="Z103" s="100" t="s">
        <v>877</v>
      </c>
      <c r="AA103" s="100" t="s">
        <v>517</v>
      </c>
      <c r="AB103" s="16"/>
    </row>
    <row r="104" spans="1:28" x14ac:dyDescent="0.25">
      <c r="A104" s="49" t="s">
        <v>1959</v>
      </c>
      <c r="B104" s="44" t="s">
        <v>1956</v>
      </c>
      <c r="C104" s="44">
        <v>2</v>
      </c>
      <c r="D104" s="45">
        <v>1</v>
      </c>
      <c r="E104" s="46">
        <v>120</v>
      </c>
      <c r="F104" s="17"/>
      <c r="G104" s="7">
        <v>8637</v>
      </c>
      <c r="H104" s="8" t="s">
        <v>448</v>
      </c>
      <c r="I104" s="68"/>
      <c r="J104" s="85" t="s">
        <v>1389</v>
      </c>
      <c r="N104" s="16"/>
      <c r="V104" s="6" t="str">
        <f t="shared" si="7"/>
        <v>6004PAKURANGA COLLEGE</v>
      </c>
      <c r="W104" s="100">
        <v>6004</v>
      </c>
      <c r="X104" s="101" t="s">
        <v>624</v>
      </c>
      <c r="Y104" s="100" t="s">
        <v>625</v>
      </c>
      <c r="Z104" s="100" t="s">
        <v>580</v>
      </c>
      <c r="AA104" s="100" t="s">
        <v>520</v>
      </c>
      <c r="AB104" s="16"/>
    </row>
    <row r="105" spans="1:28" x14ac:dyDescent="0.25">
      <c r="A105" s="49" t="s">
        <v>78</v>
      </c>
      <c r="B105" s="44" t="s">
        <v>1899</v>
      </c>
      <c r="C105" s="44">
        <v>2</v>
      </c>
      <c r="D105" s="45">
        <v>1</v>
      </c>
      <c r="E105" s="46">
        <v>120</v>
      </c>
      <c r="F105" s="17"/>
      <c r="G105" s="7">
        <v>8640</v>
      </c>
      <c r="H105" s="8" t="s">
        <v>1484</v>
      </c>
      <c r="I105" s="68"/>
      <c r="J105" s="85" t="s">
        <v>91</v>
      </c>
      <c r="N105" s="16"/>
      <c r="V105" s="6" t="str">
        <f t="shared" si="7"/>
        <v>6004Rotorua</v>
      </c>
      <c r="W105" s="100">
        <v>6004</v>
      </c>
      <c r="X105" s="101" t="s">
        <v>506</v>
      </c>
      <c r="Y105" s="100" t="s">
        <v>329</v>
      </c>
      <c r="Z105" s="100" t="s">
        <v>526</v>
      </c>
      <c r="AA105" s="100" t="s">
        <v>525</v>
      </c>
      <c r="AB105" s="16"/>
    </row>
    <row r="106" spans="1:28" x14ac:dyDescent="0.25">
      <c r="A106" s="49" t="s">
        <v>82</v>
      </c>
      <c r="B106" s="44" t="s">
        <v>1900</v>
      </c>
      <c r="C106" s="44">
        <v>2</v>
      </c>
      <c r="D106" s="45">
        <v>1</v>
      </c>
      <c r="E106" s="46">
        <v>120</v>
      </c>
      <c r="F106" s="17"/>
      <c r="G106" s="7">
        <v>8644</v>
      </c>
      <c r="H106" s="8" t="s">
        <v>1223</v>
      </c>
      <c r="I106" s="68"/>
      <c r="J106" s="85" t="s">
        <v>92</v>
      </c>
      <c r="N106" s="16"/>
      <c r="V106" s="6" t="str">
        <f t="shared" si="7"/>
        <v>6004Rotorua Girl’s High School</v>
      </c>
      <c r="W106" s="100">
        <v>6004</v>
      </c>
      <c r="X106" s="101" t="s">
        <v>1532</v>
      </c>
      <c r="Y106" s="100" t="s">
        <v>1533</v>
      </c>
      <c r="Z106" s="100" t="s">
        <v>526</v>
      </c>
      <c r="AA106" s="100" t="s">
        <v>525</v>
      </c>
      <c r="AB106" s="16"/>
    </row>
    <row r="107" spans="1:28" x14ac:dyDescent="0.25">
      <c r="A107" s="49" t="s">
        <v>83</v>
      </c>
      <c r="B107" s="44" t="s">
        <v>1901</v>
      </c>
      <c r="C107" s="44">
        <v>2</v>
      </c>
      <c r="D107" s="45">
        <v>0.5</v>
      </c>
      <c r="E107" s="46">
        <v>60</v>
      </c>
      <c r="F107" s="17"/>
      <c r="G107" s="7">
        <v>8661</v>
      </c>
      <c r="H107" s="8" t="s">
        <v>449</v>
      </c>
      <c r="I107" s="68"/>
      <c r="J107" s="85" t="s">
        <v>93</v>
      </c>
      <c r="N107" s="16"/>
      <c r="V107" s="6" t="str">
        <f t="shared" si="7"/>
        <v>6004RSA , ANZAC Board Room</v>
      </c>
      <c r="W107" s="100">
        <v>6004</v>
      </c>
      <c r="X107" s="101" t="s">
        <v>607</v>
      </c>
      <c r="Y107" s="100" t="s">
        <v>608</v>
      </c>
      <c r="Z107" s="100" t="s">
        <v>568</v>
      </c>
      <c r="AA107" s="100" t="s">
        <v>511</v>
      </c>
      <c r="AB107" s="16"/>
    </row>
    <row r="108" spans="1:28" x14ac:dyDescent="0.25">
      <c r="A108" s="49" t="s">
        <v>87</v>
      </c>
      <c r="B108" s="44" t="s">
        <v>1902</v>
      </c>
      <c r="C108" s="44">
        <v>2</v>
      </c>
      <c r="D108" s="45">
        <v>0.5</v>
      </c>
      <c r="E108" s="46">
        <v>60</v>
      </c>
      <c r="F108" s="17"/>
      <c r="G108" s="7">
        <v>8674</v>
      </c>
      <c r="H108" s="8" t="s">
        <v>450</v>
      </c>
      <c r="I108" s="68"/>
      <c r="J108" s="85" t="s">
        <v>94</v>
      </c>
      <c r="N108" s="16"/>
      <c r="V108" s="6" t="str">
        <f t="shared" si="7"/>
        <v>6004Rutherford College</v>
      </c>
      <c r="W108" s="100">
        <v>6004</v>
      </c>
      <c r="X108" s="101" t="s">
        <v>551</v>
      </c>
      <c r="Y108" s="100" t="s">
        <v>591</v>
      </c>
      <c r="Z108" s="100" t="s">
        <v>587</v>
      </c>
      <c r="AA108" s="100" t="s">
        <v>520</v>
      </c>
      <c r="AB108" s="16"/>
    </row>
    <row r="109" spans="1:28" x14ac:dyDescent="0.25">
      <c r="A109" s="49" t="s">
        <v>144</v>
      </c>
      <c r="B109" s="44" t="s">
        <v>1903</v>
      </c>
      <c r="C109" s="44">
        <v>1</v>
      </c>
      <c r="D109" s="45" t="s">
        <v>1904</v>
      </c>
      <c r="E109" s="46" t="s">
        <v>1905</v>
      </c>
      <c r="F109" s="17"/>
      <c r="G109" s="7">
        <v>8688</v>
      </c>
      <c r="H109" s="8" t="s">
        <v>1224</v>
      </c>
      <c r="I109" s="68"/>
      <c r="J109" s="85" t="s">
        <v>1153</v>
      </c>
      <c r="N109" s="16"/>
      <c r="V109" s="6" t="str">
        <f t="shared" si="7"/>
        <v>6004Selwyn College</v>
      </c>
      <c r="W109" s="100">
        <v>6004</v>
      </c>
      <c r="X109" s="101" t="s">
        <v>1524</v>
      </c>
      <c r="Y109" s="100" t="s">
        <v>1525</v>
      </c>
      <c r="Z109" s="100" t="s">
        <v>519</v>
      </c>
      <c r="AA109" s="100" t="s">
        <v>520</v>
      </c>
      <c r="AB109" s="16"/>
    </row>
    <row r="110" spans="1:28" x14ac:dyDescent="0.25">
      <c r="A110" s="49" t="s">
        <v>1122</v>
      </c>
      <c r="B110" s="44" t="s">
        <v>1954</v>
      </c>
      <c r="C110" s="44">
        <v>2</v>
      </c>
      <c r="D110" s="45">
        <v>0.625</v>
      </c>
      <c r="E110" s="46">
        <v>75</v>
      </c>
      <c r="F110" s="17"/>
      <c r="G110" s="7">
        <v>8692</v>
      </c>
      <c r="H110" s="8" t="s">
        <v>1225</v>
      </c>
      <c r="I110" s="68"/>
      <c r="J110" s="85" t="s">
        <v>95</v>
      </c>
      <c r="N110" s="16"/>
      <c r="V110" s="6" t="str">
        <f t="shared" si="7"/>
        <v>6004St Dominics</v>
      </c>
      <c r="W110" s="100">
        <v>6004</v>
      </c>
      <c r="X110" s="101" t="s">
        <v>552</v>
      </c>
      <c r="Y110" s="100" t="s">
        <v>592</v>
      </c>
      <c r="Z110" s="100" t="s">
        <v>587</v>
      </c>
      <c r="AA110" s="100" t="s">
        <v>520</v>
      </c>
      <c r="AB110" s="16"/>
    </row>
    <row r="111" spans="1:28" x14ac:dyDescent="0.25">
      <c r="A111" s="49" t="s">
        <v>146</v>
      </c>
      <c r="B111" s="44" t="s">
        <v>1955</v>
      </c>
      <c r="C111" s="44">
        <v>2</v>
      </c>
      <c r="D111" s="45">
        <v>0.5</v>
      </c>
      <c r="E111" s="46">
        <v>60</v>
      </c>
      <c r="F111" s="17"/>
      <c r="G111" s="7">
        <v>8693</v>
      </c>
      <c r="H111" s="8" t="s">
        <v>451</v>
      </c>
      <c r="I111" s="68"/>
      <c r="J111" s="85" t="s">
        <v>96</v>
      </c>
      <c r="N111" s="16"/>
      <c r="V111" s="6" t="str">
        <f t="shared" si="7"/>
        <v>6004St Peters College</v>
      </c>
      <c r="W111" s="100">
        <v>6004</v>
      </c>
      <c r="X111" s="101" t="s">
        <v>546</v>
      </c>
      <c r="Y111" s="100" t="s">
        <v>585</v>
      </c>
      <c r="Z111" s="100" t="s">
        <v>519</v>
      </c>
      <c r="AA111" s="100" t="s">
        <v>520</v>
      </c>
      <c r="AB111" s="16"/>
    </row>
    <row r="112" spans="1:28" x14ac:dyDescent="0.25">
      <c r="A112" s="49" t="s">
        <v>147</v>
      </c>
      <c r="B112" s="44" t="s">
        <v>1906</v>
      </c>
      <c r="C112" s="44">
        <v>2</v>
      </c>
      <c r="D112" s="45">
        <v>0.5</v>
      </c>
      <c r="E112" s="46">
        <v>60</v>
      </c>
      <c r="F112" s="17"/>
      <c r="G112" s="7">
        <v>8698</v>
      </c>
      <c r="H112" s="8" t="s">
        <v>1226</v>
      </c>
      <c r="I112" s="68"/>
      <c r="J112" s="85" t="s">
        <v>97</v>
      </c>
      <c r="N112" s="16"/>
      <c r="V112" s="6" t="str">
        <f t="shared" si="7"/>
        <v>6004SUTI -KELSTON</v>
      </c>
      <c r="W112" s="100">
        <v>6004</v>
      </c>
      <c r="X112" s="101" t="s">
        <v>622</v>
      </c>
      <c r="Y112" s="100" t="s">
        <v>623</v>
      </c>
      <c r="Z112" s="100" t="s">
        <v>587</v>
      </c>
      <c r="AA112" s="100" t="s">
        <v>520</v>
      </c>
      <c r="AB112" s="16"/>
    </row>
    <row r="113" spans="1:28" x14ac:dyDescent="0.25">
      <c r="A113" s="49" t="s">
        <v>148</v>
      </c>
      <c r="B113" s="44" t="s">
        <v>1907</v>
      </c>
      <c r="C113" s="44">
        <v>2</v>
      </c>
      <c r="D113" s="45">
        <v>0.56669999999999998</v>
      </c>
      <c r="E113" s="46">
        <v>68</v>
      </c>
      <c r="F113" s="17"/>
      <c r="G113" s="7">
        <v>8723</v>
      </c>
      <c r="H113" s="8" t="s">
        <v>452</v>
      </c>
      <c r="I113" s="68"/>
      <c r="J113" s="85" t="s">
        <v>1390</v>
      </c>
      <c r="N113" s="16"/>
      <c r="V113" s="6" t="str">
        <f t="shared" si="7"/>
        <v>6004SUTI Mangere</v>
      </c>
      <c r="W113" s="100">
        <v>6004</v>
      </c>
      <c r="X113" s="101" t="s">
        <v>620</v>
      </c>
      <c r="Y113" s="100" t="s">
        <v>621</v>
      </c>
      <c r="Z113" s="100" t="s">
        <v>580</v>
      </c>
      <c r="AA113" s="100" t="s">
        <v>520</v>
      </c>
      <c r="AB113" s="16"/>
    </row>
    <row r="114" spans="1:28" x14ac:dyDescent="0.25">
      <c r="A114" s="49" t="s">
        <v>150</v>
      </c>
      <c r="B114" s="44" t="s">
        <v>1956</v>
      </c>
      <c r="C114" s="44">
        <v>1</v>
      </c>
      <c r="D114" s="45">
        <v>2</v>
      </c>
      <c r="E114" s="46">
        <v>240</v>
      </c>
      <c r="F114" s="17"/>
      <c r="G114" s="7">
        <v>8735</v>
      </c>
      <c r="H114" s="8" t="s">
        <v>1227</v>
      </c>
      <c r="I114" s="68"/>
      <c r="J114" s="85" t="s">
        <v>1391</v>
      </c>
      <c r="N114" s="16"/>
      <c r="V114" s="6" t="str">
        <f t="shared" si="7"/>
        <v>6004SUTI PAPA</v>
      </c>
      <c r="W114" s="100">
        <v>6004</v>
      </c>
      <c r="X114" s="101" t="s">
        <v>626</v>
      </c>
      <c r="Y114" s="100" t="s">
        <v>627</v>
      </c>
      <c r="Z114" s="100" t="s">
        <v>628</v>
      </c>
      <c r="AA114" s="100" t="s">
        <v>520</v>
      </c>
      <c r="AB114" s="16"/>
    </row>
    <row r="115" spans="1:28" x14ac:dyDescent="0.25">
      <c r="A115" s="49" t="s">
        <v>151</v>
      </c>
      <c r="B115" s="44" t="s">
        <v>1957</v>
      </c>
      <c r="C115" s="44">
        <v>2</v>
      </c>
      <c r="D115" s="45">
        <v>1</v>
      </c>
      <c r="E115" s="46">
        <v>120</v>
      </c>
      <c r="F115" s="17"/>
      <c r="G115" s="7">
        <v>8737</v>
      </c>
      <c r="H115" s="8" t="s">
        <v>453</v>
      </c>
      <c r="I115" s="68"/>
      <c r="J115" s="85" t="s">
        <v>98</v>
      </c>
      <c r="N115" s="16"/>
      <c r="V115" s="6" t="str">
        <f t="shared" si="7"/>
        <v>6004Takapuna</v>
      </c>
      <c r="W115" s="100">
        <v>6004</v>
      </c>
      <c r="X115" s="101" t="s">
        <v>536</v>
      </c>
      <c r="Y115" s="100" t="s">
        <v>573</v>
      </c>
      <c r="Z115" s="100" t="s">
        <v>578</v>
      </c>
      <c r="AA115" s="100" t="s">
        <v>520</v>
      </c>
      <c r="AB115" s="16"/>
    </row>
    <row r="116" spans="1:28" x14ac:dyDescent="0.25">
      <c r="A116" s="49" t="s">
        <v>153</v>
      </c>
      <c r="B116" s="44" t="s">
        <v>1862</v>
      </c>
      <c r="C116" s="44">
        <v>2</v>
      </c>
      <c r="D116" s="45">
        <v>0.5</v>
      </c>
      <c r="E116" s="46">
        <v>60</v>
      </c>
      <c r="F116" s="17"/>
      <c r="G116" s="7">
        <v>8740</v>
      </c>
      <c r="H116" s="8" t="s">
        <v>454</v>
      </c>
      <c r="I116" s="68"/>
      <c r="J116" s="85" t="s">
        <v>99</v>
      </c>
      <c r="N116" s="16"/>
      <c r="V116" s="6" t="str">
        <f t="shared" si="7"/>
        <v>6004Tawhero School</v>
      </c>
      <c r="W116" s="100">
        <v>6004</v>
      </c>
      <c r="X116" s="101" t="s">
        <v>805</v>
      </c>
      <c r="Y116" s="100" t="s">
        <v>1534</v>
      </c>
      <c r="Z116" s="100" t="s">
        <v>670</v>
      </c>
      <c r="AA116" s="100" t="s">
        <v>668</v>
      </c>
      <c r="AB116" s="16"/>
    </row>
    <row r="117" spans="1:28" x14ac:dyDescent="0.25">
      <c r="A117" s="49" t="s">
        <v>156</v>
      </c>
      <c r="B117" s="44" t="s">
        <v>1908</v>
      </c>
      <c r="C117" s="44">
        <v>2</v>
      </c>
      <c r="D117" s="45">
        <v>0.5</v>
      </c>
      <c r="E117" s="46">
        <v>60</v>
      </c>
      <c r="F117" s="17"/>
      <c r="G117" s="7">
        <v>8745</v>
      </c>
      <c r="H117" s="8" t="s">
        <v>919</v>
      </c>
      <c r="I117" s="68"/>
      <c r="J117" s="85" t="s">
        <v>100</v>
      </c>
      <c r="N117" s="16"/>
      <c r="V117" s="6" t="str">
        <f t="shared" si="7"/>
        <v>6004The Garden School</v>
      </c>
      <c r="W117" s="102">
        <v>6004</v>
      </c>
      <c r="X117" s="103" t="s">
        <v>1537</v>
      </c>
      <c r="Y117" s="102" t="s">
        <v>1538</v>
      </c>
      <c r="Z117" s="102" t="s">
        <v>556</v>
      </c>
      <c r="AA117" s="102" t="s">
        <v>556</v>
      </c>
      <c r="AB117" s="16"/>
    </row>
    <row r="118" spans="1:28" x14ac:dyDescent="0.25">
      <c r="A118" s="49" t="s">
        <v>1425</v>
      </c>
      <c r="B118" s="44" t="s">
        <v>1863</v>
      </c>
      <c r="C118" s="44">
        <v>2</v>
      </c>
      <c r="D118" s="45">
        <v>0.35830000000000001</v>
      </c>
      <c r="E118" s="46">
        <v>43</v>
      </c>
      <c r="F118" s="17"/>
      <c r="G118" s="7">
        <v>8750</v>
      </c>
      <c r="H118" s="8" t="s">
        <v>455</v>
      </c>
      <c r="I118" s="68"/>
      <c r="J118" s="85" t="s">
        <v>101</v>
      </c>
      <c r="N118" s="16"/>
      <c r="V118" s="6" t="str">
        <f t="shared" si="7"/>
        <v>6004The Mind Lab by Unitec</v>
      </c>
      <c r="W118" s="100">
        <v>6004</v>
      </c>
      <c r="X118" s="101" t="s">
        <v>773</v>
      </c>
      <c r="Y118" s="100" t="s">
        <v>1514</v>
      </c>
      <c r="Z118" s="100" t="s">
        <v>519</v>
      </c>
      <c r="AA118" s="100" t="s">
        <v>520</v>
      </c>
      <c r="AB118" s="16"/>
    </row>
    <row r="119" spans="1:28" x14ac:dyDescent="0.25">
      <c r="A119" s="49" t="s">
        <v>159</v>
      </c>
      <c r="B119" s="44" t="s">
        <v>1864</v>
      </c>
      <c r="C119" s="44">
        <v>2</v>
      </c>
      <c r="D119" s="45">
        <v>0.54169999999999996</v>
      </c>
      <c r="E119" s="46">
        <v>65</v>
      </c>
      <c r="F119" s="17"/>
      <c r="G119" s="7">
        <v>8824</v>
      </c>
      <c r="H119" s="8" t="s">
        <v>456</v>
      </c>
      <c r="I119" s="68"/>
      <c r="J119" s="85" t="s">
        <v>1392</v>
      </c>
      <c r="N119" s="16"/>
      <c r="V119" s="6" t="str">
        <f t="shared" si="7"/>
        <v>6004TWoA Mangere Campus</v>
      </c>
      <c r="W119" s="100">
        <v>6004</v>
      </c>
      <c r="X119" s="101" t="s">
        <v>631</v>
      </c>
      <c r="Y119" s="100" t="s">
        <v>632</v>
      </c>
      <c r="Z119" s="100" t="s">
        <v>580</v>
      </c>
      <c r="AA119" s="100" t="s">
        <v>520</v>
      </c>
      <c r="AB119" s="16"/>
    </row>
    <row r="120" spans="1:28" x14ac:dyDescent="0.25">
      <c r="A120" s="49" t="s">
        <v>160</v>
      </c>
      <c r="B120" s="44" t="s">
        <v>1909</v>
      </c>
      <c r="C120" s="44">
        <v>1</v>
      </c>
      <c r="D120" s="45">
        <v>0.33329999999999999</v>
      </c>
      <c r="E120" s="46">
        <v>40</v>
      </c>
      <c r="F120" s="17"/>
      <c r="G120" s="7">
        <v>8841</v>
      </c>
      <c r="H120" s="8" t="s">
        <v>1228</v>
      </c>
      <c r="I120" s="68"/>
      <c r="J120" s="85" t="s">
        <v>102</v>
      </c>
      <c r="N120" s="16"/>
      <c r="V120" s="6" t="str">
        <f t="shared" si="7"/>
        <v>6004TWoA Waatea Marae</v>
      </c>
      <c r="W120" s="100">
        <v>6004</v>
      </c>
      <c r="X120" s="101" t="s">
        <v>633</v>
      </c>
      <c r="Y120" s="100" t="s">
        <v>634</v>
      </c>
      <c r="Z120" s="100" t="s">
        <v>580</v>
      </c>
      <c r="AA120" s="100" t="s">
        <v>520</v>
      </c>
      <c r="AB120" s="16"/>
    </row>
    <row r="121" spans="1:28" x14ac:dyDescent="0.25">
      <c r="A121" s="49" t="s">
        <v>161</v>
      </c>
      <c r="B121" s="44" t="s">
        <v>1910</v>
      </c>
      <c r="C121" s="44">
        <v>1</v>
      </c>
      <c r="D121" s="45">
        <v>0.50829999999999997</v>
      </c>
      <c r="E121" s="46">
        <v>61</v>
      </c>
      <c r="F121" s="17"/>
      <c r="G121" s="7">
        <v>8858</v>
      </c>
      <c r="H121" s="8" t="s">
        <v>1485</v>
      </c>
      <c r="I121" s="68"/>
      <c r="J121" s="85" t="s">
        <v>103</v>
      </c>
      <c r="N121" s="16"/>
      <c r="V121" s="6" t="str">
        <f t="shared" si="7"/>
        <v>6004Waitakere</v>
      </c>
      <c r="W121" s="100">
        <v>6004</v>
      </c>
      <c r="X121" s="101" t="s">
        <v>502</v>
      </c>
      <c r="Y121" s="100" t="s">
        <v>564</v>
      </c>
      <c r="Z121" s="100" t="s">
        <v>587</v>
      </c>
      <c r="AA121" s="100" t="s">
        <v>520</v>
      </c>
      <c r="AB121" s="16"/>
    </row>
    <row r="122" spans="1:28" x14ac:dyDescent="0.25">
      <c r="A122" s="49" t="s">
        <v>164</v>
      </c>
      <c r="B122" s="44" t="s">
        <v>1911</v>
      </c>
      <c r="C122" s="44">
        <v>2</v>
      </c>
      <c r="D122" s="45">
        <v>0.5</v>
      </c>
      <c r="E122" s="46">
        <v>60</v>
      </c>
      <c r="F122" s="17"/>
      <c r="G122" s="7">
        <v>8863</v>
      </c>
      <c r="H122" s="8" t="s">
        <v>457</v>
      </c>
      <c r="I122" s="68"/>
      <c r="J122" s="85" t="s">
        <v>104</v>
      </c>
      <c r="N122" s="16"/>
      <c r="V122" s="6" t="str">
        <f t="shared" si="7"/>
        <v>6004Waitakere College</v>
      </c>
      <c r="W122" s="100">
        <v>6004</v>
      </c>
      <c r="X122" s="101" t="s">
        <v>549</v>
      </c>
      <c r="Y122" s="100" t="s">
        <v>589</v>
      </c>
      <c r="Z122" s="100" t="s">
        <v>587</v>
      </c>
      <c r="AA122" s="100" t="s">
        <v>520</v>
      </c>
      <c r="AB122" s="16"/>
    </row>
    <row r="123" spans="1:28" x14ac:dyDescent="0.25">
      <c r="A123" s="49" t="s">
        <v>166</v>
      </c>
      <c r="B123" s="44" t="s">
        <v>1912</v>
      </c>
      <c r="C123" s="44">
        <v>2</v>
      </c>
      <c r="D123" s="45">
        <v>1</v>
      </c>
      <c r="E123" s="46">
        <v>120</v>
      </c>
      <c r="F123" s="17"/>
      <c r="G123" s="7">
        <v>8872</v>
      </c>
      <c r="H123" s="8" t="s">
        <v>458</v>
      </c>
      <c r="I123" s="68"/>
      <c r="J123" s="85" t="s">
        <v>105</v>
      </c>
      <c r="N123" s="16"/>
      <c r="V123" s="6" t="str">
        <f t="shared" si="7"/>
        <v>6004Waiuku College</v>
      </c>
      <c r="W123" s="100">
        <v>6004</v>
      </c>
      <c r="X123" s="101" t="s">
        <v>1518</v>
      </c>
      <c r="Y123" s="100" t="s">
        <v>1519</v>
      </c>
      <c r="Z123" s="100" t="s">
        <v>598</v>
      </c>
      <c r="AA123" s="100" t="s">
        <v>520</v>
      </c>
      <c r="AB123" s="16"/>
    </row>
    <row r="124" spans="1:28" x14ac:dyDescent="0.25">
      <c r="A124" s="49" t="s">
        <v>168</v>
      </c>
      <c r="B124" s="44" t="s">
        <v>1913</v>
      </c>
      <c r="C124" s="44">
        <v>2</v>
      </c>
      <c r="D124" s="45">
        <v>1</v>
      </c>
      <c r="E124" s="46">
        <v>120</v>
      </c>
      <c r="F124" s="17"/>
      <c r="G124" s="7">
        <v>8873</v>
      </c>
      <c r="H124" s="8" t="s">
        <v>1229</v>
      </c>
      <c r="I124" s="68"/>
      <c r="J124" s="85" t="s">
        <v>106</v>
      </c>
      <c r="N124" s="16"/>
      <c r="V124" s="6" t="str">
        <f t="shared" si="7"/>
        <v>6004Walker</v>
      </c>
      <c r="W124" s="100">
        <v>6004</v>
      </c>
      <c r="X124" s="101" t="s">
        <v>795</v>
      </c>
      <c r="Y124" s="100" t="s">
        <v>1529</v>
      </c>
      <c r="Z124" s="100" t="s">
        <v>498</v>
      </c>
      <c r="AA124" s="100" t="s">
        <v>497</v>
      </c>
      <c r="AB124" s="16"/>
    </row>
    <row r="125" spans="1:28" x14ac:dyDescent="0.25">
      <c r="A125" s="49" t="s">
        <v>169</v>
      </c>
      <c r="B125" s="44" t="s">
        <v>1953</v>
      </c>
      <c r="C125" s="44">
        <v>2</v>
      </c>
      <c r="D125" s="45">
        <v>0.8</v>
      </c>
      <c r="E125" s="46">
        <v>96</v>
      </c>
      <c r="F125" s="17"/>
      <c r="G125" s="7">
        <v>8875</v>
      </c>
      <c r="H125" s="8" t="s">
        <v>1230</v>
      </c>
      <c r="I125" s="68"/>
      <c r="J125" s="85" t="s">
        <v>107</v>
      </c>
      <c r="N125" s="16"/>
      <c r="V125" s="6" t="str">
        <f t="shared" ref="V125:V142" si="8">W125&amp;Y125</f>
        <v>6004Wellington</v>
      </c>
      <c r="W125" s="100">
        <v>6004</v>
      </c>
      <c r="X125" s="101" t="s">
        <v>508</v>
      </c>
      <c r="Y125" s="100" t="s">
        <v>0</v>
      </c>
      <c r="Z125" s="100" t="s">
        <v>568</v>
      </c>
      <c r="AA125" s="100" t="s">
        <v>511</v>
      </c>
      <c r="AB125" s="16"/>
    </row>
    <row r="126" spans="1:28" x14ac:dyDescent="0.25">
      <c r="A126" s="49" t="s">
        <v>170</v>
      </c>
      <c r="B126" s="44" t="s">
        <v>171</v>
      </c>
      <c r="C126" s="44">
        <v>2</v>
      </c>
      <c r="D126" s="45">
        <v>1</v>
      </c>
      <c r="E126" s="46">
        <v>120</v>
      </c>
      <c r="F126" s="17"/>
      <c r="G126" s="7">
        <v>8885</v>
      </c>
      <c r="H126" s="8" t="s">
        <v>1231</v>
      </c>
      <c r="I126" s="68"/>
      <c r="J126" s="85" t="s">
        <v>108</v>
      </c>
      <c r="N126" s="16"/>
      <c r="V126" s="6" t="str">
        <f t="shared" si="8"/>
        <v>6004Wesley College</v>
      </c>
      <c r="W126" s="100">
        <v>6004</v>
      </c>
      <c r="X126" s="101" t="s">
        <v>561</v>
      </c>
      <c r="Y126" s="100" t="s">
        <v>597</v>
      </c>
      <c r="Z126" s="100" t="s">
        <v>598</v>
      </c>
      <c r="AA126" s="100" t="s">
        <v>520</v>
      </c>
      <c r="AB126" s="16"/>
    </row>
    <row r="127" spans="1:28" x14ac:dyDescent="0.25">
      <c r="A127" s="49" t="s">
        <v>172</v>
      </c>
      <c r="B127" s="44" t="s">
        <v>1914</v>
      </c>
      <c r="C127" s="44">
        <v>1</v>
      </c>
      <c r="D127" s="45">
        <v>0.5</v>
      </c>
      <c r="E127" s="46">
        <v>60</v>
      </c>
      <c r="F127" s="17"/>
      <c r="G127" s="7">
        <v>8895</v>
      </c>
      <c r="H127" s="8" t="s">
        <v>459</v>
      </c>
      <c r="I127" s="68"/>
      <c r="J127" s="85" t="s">
        <v>1393</v>
      </c>
      <c r="N127" s="16"/>
      <c r="V127" s="6" t="str">
        <f t="shared" si="8"/>
        <v>6004Western Springs College</v>
      </c>
      <c r="W127" s="100">
        <v>6004</v>
      </c>
      <c r="X127" s="101" t="s">
        <v>545</v>
      </c>
      <c r="Y127" s="100" t="s">
        <v>584</v>
      </c>
      <c r="Z127" s="100" t="s">
        <v>519</v>
      </c>
      <c r="AA127" s="100" t="s">
        <v>520</v>
      </c>
      <c r="AB127" s="16"/>
    </row>
    <row r="128" spans="1:28" x14ac:dyDescent="0.25">
      <c r="A128" s="49" t="s">
        <v>173</v>
      </c>
      <c r="B128" s="44" t="s">
        <v>1915</v>
      </c>
      <c r="C128" s="44">
        <v>2</v>
      </c>
      <c r="D128" s="45">
        <v>1</v>
      </c>
      <c r="E128" s="46">
        <v>120</v>
      </c>
      <c r="F128" s="17"/>
      <c r="G128" s="7">
        <v>8925</v>
      </c>
      <c r="H128" s="8" t="s">
        <v>1232</v>
      </c>
      <c r="I128" s="68"/>
      <c r="J128" s="85" t="s">
        <v>109</v>
      </c>
      <c r="N128" s="16"/>
      <c r="V128" s="6" t="str">
        <f t="shared" si="8"/>
        <v>6004Westlake Boys High School</v>
      </c>
      <c r="W128" s="100">
        <v>6004</v>
      </c>
      <c r="X128" s="101" t="s">
        <v>548</v>
      </c>
      <c r="Y128" s="100" t="s">
        <v>588</v>
      </c>
      <c r="Z128" s="100" t="s">
        <v>578</v>
      </c>
      <c r="AA128" s="100" t="s">
        <v>520</v>
      </c>
      <c r="AB128" s="16"/>
    </row>
    <row r="129" spans="1:28" x14ac:dyDescent="0.25">
      <c r="A129" s="49" t="s">
        <v>175</v>
      </c>
      <c r="B129" s="44" t="s">
        <v>1916</v>
      </c>
      <c r="C129" s="44">
        <v>2</v>
      </c>
      <c r="D129" s="45">
        <v>1</v>
      </c>
      <c r="E129" s="46">
        <v>120</v>
      </c>
      <c r="F129" s="17"/>
      <c r="G129" s="7">
        <v>8944</v>
      </c>
      <c r="H129" s="8" t="s">
        <v>460</v>
      </c>
      <c r="I129" s="68"/>
      <c r="J129" s="85" t="s">
        <v>110</v>
      </c>
      <c r="N129" s="16"/>
      <c r="V129" s="6" t="str">
        <f t="shared" si="8"/>
        <v>6004Westlake Girls High School</v>
      </c>
      <c r="W129" s="100">
        <v>6004</v>
      </c>
      <c r="X129" s="101" t="s">
        <v>639</v>
      </c>
      <c r="Y129" s="100" t="s">
        <v>640</v>
      </c>
      <c r="Z129" s="100" t="s">
        <v>578</v>
      </c>
      <c r="AA129" s="100" t="s">
        <v>520</v>
      </c>
      <c r="AB129" s="16"/>
    </row>
    <row r="130" spans="1:28" x14ac:dyDescent="0.25">
      <c r="A130" s="49" t="s">
        <v>176</v>
      </c>
      <c r="B130" s="44" t="s">
        <v>1917</v>
      </c>
      <c r="C130" s="44">
        <v>2</v>
      </c>
      <c r="D130" s="45">
        <v>1</v>
      </c>
      <c r="E130" s="46">
        <v>120</v>
      </c>
      <c r="F130" s="17"/>
      <c r="G130" s="7">
        <v>8952</v>
      </c>
      <c r="H130" s="8" t="s">
        <v>461</v>
      </c>
      <c r="I130" s="68"/>
      <c r="J130" s="85" t="s">
        <v>1394</v>
      </c>
      <c r="N130" s="16"/>
      <c r="V130" s="6" t="str">
        <f t="shared" si="8"/>
        <v>6004Whangarei Girls' High School</v>
      </c>
      <c r="W130" s="100">
        <v>6004</v>
      </c>
      <c r="X130" s="101" t="s">
        <v>641</v>
      </c>
      <c r="Y130" s="100" t="s">
        <v>642</v>
      </c>
      <c r="Z130" s="100" t="s">
        <v>530</v>
      </c>
      <c r="AA130" s="100" t="s">
        <v>531</v>
      </c>
      <c r="AB130" s="16"/>
    </row>
    <row r="131" spans="1:28" x14ac:dyDescent="0.25">
      <c r="A131" s="49" t="s">
        <v>177</v>
      </c>
      <c r="B131" s="44" t="s">
        <v>1918</v>
      </c>
      <c r="C131" s="44">
        <v>2</v>
      </c>
      <c r="D131" s="45">
        <v>0.5</v>
      </c>
      <c r="E131" s="46">
        <v>60</v>
      </c>
      <c r="F131" s="17"/>
      <c r="G131" s="7">
        <v>8960</v>
      </c>
      <c r="H131" s="8" t="s">
        <v>462</v>
      </c>
      <c r="I131" s="68"/>
      <c r="J131" s="85" t="s">
        <v>1121</v>
      </c>
      <c r="N131" s="16"/>
      <c r="V131" s="6" t="str">
        <f t="shared" si="8"/>
        <v>6004Wharf Shed 3</v>
      </c>
      <c r="W131" s="100">
        <v>6004</v>
      </c>
      <c r="X131" s="101" t="s">
        <v>1022</v>
      </c>
      <c r="Y131" s="100" t="s">
        <v>1526</v>
      </c>
      <c r="Z131" s="100" t="s">
        <v>528</v>
      </c>
      <c r="AA131" s="100" t="s">
        <v>529</v>
      </c>
      <c r="AB131" s="16"/>
    </row>
    <row r="132" spans="1:28" x14ac:dyDescent="0.25">
      <c r="A132" s="49" t="s">
        <v>178</v>
      </c>
      <c r="B132" s="44" t="s">
        <v>179</v>
      </c>
      <c r="C132" s="44">
        <v>2</v>
      </c>
      <c r="D132" s="45">
        <v>0.5</v>
      </c>
      <c r="E132" s="46">
        <v>60</v>
      </c>
      <c r="F132" s="17"/>
      <c r="G132" s="7">
        <v>8974</v>
      </c>
      <c r="H132" s="8" t="s">
        <v>405</v>
      </c>
      <c r="I132" s="68"/>
      <c r="J132" s="85" t="s">
        <v>111</v>
      </c>
      <c r="N132" s="16"/>
      <c r="V132" s="6" t="str">
        <f t="shared" si="8"/>
        <v>6004Windemere Campus Bay of Plenty Polytechnic</v>
      </c>
      <c r="W132" s="100">
        <v>6004</v>
      </c>
      <c r="X132" s="101" t="s">
        <v>534</v>
      </c>
      <c r="Y132" s="100" t="s">
        <v>572</v>
      </c>
      <c r="Z132" s="100" t="s">
        <v>524</v>
      </c>
      <c r="AA132" s="100" t="s">
        <v>525</v>
      </c>
      <c r="AB132" s="16"/>
    </row>
    <row r="133" spans="1:28" x14ac:dyDescent="0.25">
      <c r="A133" s="49" t="s">
        <v>180</v>
      </c>
      <c r="B133" s="44" t="s">
        <v>1919</v>
      </c>
      <c r="C133" s="44">
        <v>2</v>
      </c>
      <c r="D133" s="45">
        <v>1</v>
      </c>
      <c r="E133" s="46">
        <v>120</v>
      </c>
      <c r="F133" s="17"/>
      <c r="G133" s="7">
        <v>9203</v>
      </c>
      <c r="H133" s="8" t="s">
        <v>1233</v>
      </c>
      <c r="I133" s="68"/>
      <c r="J133" s="85" t="s">
        <v>112</v>
      </c>
      <c r="N133" s="16"/>
      <c r="V133" s="6" t="str">
        <f t="shared" si="8"/>
        <v>6006Ashburton</v>
      </c>
      <c r="W133" s="100">
        <v>6006</v>
      </c>
      <c r="X133" s="101" t="s">
        <v>551</v>
      </c>
      <c r="Y133" s="100" t="s">
        <v>233</v>
      </c>
      <c r="Z133" s="100" t="s">
        <v>505</v>
      </c>
      <c r="AA133" s="100" t="s">
        <v>497</v>
      </c>
      <c r="AB133" s="16"/>
    </row>
    <row r="134" spans="1:28" x14ac:dyDescent="0.25">
      <c r="A134" s="49" t="s">
        <v>181</v>
      </c>
      <c r="B134" s="44" t="s">
        <v>1920</v>
      </c>
      <c r="C134" s="44">
        <v>2</v>
      </c>
      <c r="D134" s="45">
        <v>1</v>
      </c>
      <c r="E134" s="46">
        <v>120</v>
      </c>
      <c r="F134" s="17"/>
      <c r="G134" s="7">
        <v>9230</v>
      </c>
      <c r="H134" s="8" t="s">
        <v>1234</v>
      </c>
      <c r="I134" s="68"/>
      <c r="J134" s="85" t="s">
        <v>113</v>
      </c>
      <c r="N134" s="16"/>
      <c r="V134" s="6" t="str">
        <f t="shared" si="8"/>
        <v>6006Auckland Campus</v>
      </c>
      <c r="W134" s="100">
        <v>6006</v>
      </c>
      <c r="X134" s="101" t="s">
        <v>504</v>
      </c>
      <c r="Y134" s="100" t="s">
        <v>317</v>
      </c>
      <c r="Z134" s="100" t="s">
        <v>519</v>
      </c>
      <c r="AA134" s="100" t="s">
        <v>520</v>
      </c>
      <c r="AB134" s="16"/>
    </row>
    <row r="135" spans="1:28" x14ac:dyDescent="0.25">
      <c r="A135" s="49" t="s">
        <v>1435</v>
      </c>
      <c r="B135" s="44" t="s">
        <v>1865</v>
      </c>
      <c r="C135" s="44">
        <v>1</v>
      </c>
      <c r="D135" s="45">
        <v>0.5</v>
      </c>
      <c r="E135" s="46">
        <v>60</v>
      </c>
      <c r="F135" s="17"/>
      <c r="G135" s="7">
        <v>9231</v>
      </c>
      <c r="H135" s="8" t="s">
        <v>1235</v>
      </c>
      <c r="I135" s="68"/>
      <c r="J135" s="85" t="s">
        <v>114</v>
      </c>
      <c r="N135" s="16"/>
      <c r="V135" s="6" t="str">
        <f t="shared" si="8"/>
        <v>6006Bishopdale Campus Connect</v>
      </c>
      <c r="W135" s="100">
        <v>6006</v>
      </c>
      <c r="X135" s="101" t="s">
        <v>508</v>
      </c>
      <c r="Y135" s="100" t="s">
        <v>1541</v>
      </c>
      <c r="Z135" s="100" t="s">
        <v>498</v>
      </c>
      <c r="AA135" s="100" t="s">
        <v>497</v>
      </c>
      <c r="AB135" s="16"/>
    </row>
    <row r="136" spans="1:28" x14ac:dyDescent="0.25">
      <c r="A136" s="49" t="s">
        <v>189</v>
      </c>
      <c r="B136" s="44" t="s">
        <v>1921</v>
      </c>
      <c r="C136" s="44">
        <v>2</v>
      </c>
      <c r="D136" s="45">
        <v>1</v>
      </c>
      <c r="E136" s="46">
        <v>120</v>
      </c>
      <c r="F136" s="17"/>
      <c r="G136" s="7">
        <v>9234</v>
      </c>
      <c r="H136" s="8" t="s">
        <v>463</v>
      </c>
      <c r="I136" s="68"/>
      <c r="J136" s="85" t="s">
        <v>115</v>
      </c>
      <c r="N136" s="16"/>
      <c r="V136" s="6" t="str">
        <f t="shared" si="8"/>
        <v>6006Christchurch Men's Prison</v>
      </c>
      <c r="W136" s="100">
        <v>6006</v>
      </c>
      <c r="X136" s="101" t="s">
        <v>541</v>
      </c>
      <c r="Y136" s="100" t="s">
        <v>1544</v>
      </c>
      <c r="Z136" s="100" t="s">
        <v>498</v>
      </c>
      <c r="AA136" s="100" t="s">
        <v>497</v>
      </c>
      <c r="AB136" s="16"/>
    </row>
    <row r="137" spans="1:28" x14ac:dyDescent="0.25">
      <c r="A137" s="49" t="s">
        <v>202</v>
      </c>
      <c r="B137" s="44" t="s">
        <v>1922</v>
      </c>
      <c r="C137" s="44">
        <v>2</v>
      </c>
      <c r="D137" s="45">
        <v>0.41670000000000001</v>
      </c>
      <c r="E137" s="46">
        <v>50</v>
      </c>
      <c r="F137" s="17"/>
      <c r="G137" s="7">
        <v>9241</v>
      </c>
      <c r="H137" s="8" t="s">
        <v>1236</v>
      </c>
      <c r="I137" s="68"/>
      <c r="J137" s="85" t="s">
        <v>116</v>
      </c>
      <c r="V137" s="6" t="str">
        <f t="shared" si="8"/>
        <v>6006Distance</v>
      </c>
      <c r="W137" s="100">
        <v>6006</v>
      </c>
      <c r="X137" s="101" t="s">
        <v>1512</v>
      </c>
      <c r="Y137" s="100" t="s">
        <v>1553</v>
      </c>
      <c r="Z137" s="100" t="s">
        <v>1281</v>
      </c>
      <c r="AA137" s="100" t="s">
        <v>1281</v>
      </c>
      <c r="AB137" s="16"/>
    </row>
    <row r="138" spans="1:28" x14ac:dyDescent="0.25">
      <c r="A138" s="49" t="s">
        <v>205</v>
      </c>
      <c r="B138" s="44" t="s">
        <v>1923</v>
      </c>
      <c r="C138" s="44">
        <v>2</v>
      </c>
      <c r="D138" s="45">
        <v>0.5</v>
      </c>
      <c r="E138" s="46">
        <v>60</v>
      </c>
      <c r="F138" s="17"/>
      <c r="G138" s="7">
        <v>9247</v>
      </c>
      <c r="H138" s="8" t="s">
        <v>1237</v>
      </c>
      <c r="I138" s="68"/>
      <c r="J138" s="85" t="s">
        <v>117</v>
      </c>
      <c r="V138" s="6" t="str">
        <f t="shared" si="8"/>
        <v>6006Driving School</v>
      </c>
      <c r="W138" s="100">
        <v>6006</v>
      </c>
      <c r="X138" s="101" t="s">
        <v>542</v>
      </c>
      <c r="Y138" s="100" t="s">
        <v>1545</v>
      </c>
      <c r="Z138" s="100" t="s">
        <v>498</v>
      </c>
      <c r="AA138" s="100" t="s">
        <v>497</v>
      </c>
      <c r="AB138" s="16"/>
    </row>
    <row r="139" spans="1:28" x14ac:dyDescent="0.25">
      <c r="A139" s="49" t="s">
        <v>206</v>
      </c>
      <c r="B139" s="44" t="s">
        <v>1924</v>
      </c>
      <c r="C139" s="44">
        <v>1</v>
      </c>
      <c r="D139" s="45">
        <v>0.5</v>
      </c>
      <c r="E139" s="46">
        <v>60</v>
      </c>
      <c r="F139" s="17"/>
      <c r="G139" s="7">
        <v>9259</v>
      </c>
      <c r="H139" s="8" t="s">
        <v>464</v>
      </c>
      <c r="I139" s="68"/>
      <c r="J139" s="85" t="s">
        <v>118</v>
      </c>
      <c r="V139" s="6" t="str">
        <f t="shared" si="8"/>
        <v>6006Ensors Road</v>
      </c>
      <c r="W139" s="100">
        <v>6006</v>
      </c>
      <c r="X139" s="101" t="s">
        <v>506</v>
      </c>
      <c r="Y139" s="100" t="s">
        <v>1539</v>
      </c>
      <c r="Z139" s="100" t="s">
        <v>498</v>
      </c>
      <c r="AA139" s="100" t="s">
        <v>497</v>
      </c>
      <c r="AB139" s="16"/>
    </row>
    <row r="140" spans="1:28" x14ac:dyDescent="0.25">
      <c r="A140" s="49" t="s">
        <v>209</v>
      </c>
      <c r="B140" s="44" t="s">
        <v>1897</v>
      </c>
      <c r="C140" s="44">
        <v>2</v>
      </c>
      <c r="D140" s="45">
        <v>0.5</v>
      </c>
      <c r="E140" s="46">
        <v>60</v>
      </c>
      <c r="F140" s="17"/>
      <c r="G140" s="7">
        <v>9270</v>
      </c>
      <c r="H140" s="8" t="s">
        <v>1238</v>
      </c>
      <c r="I140" s="68"/>
      <c r="J140" s="85" t="s">
        <v>119</v>
      </c>
      <c r="V140" s="6" t="str">
        <f t="shared" si="8"/>
        <v>6006Hornby Campus Connect</v>
      </c>
      <c r="W140" s="100">
        <v>6006</v>
      </c>
      <c r="X140" s="101" t="s">
        <v>507</v>
      </c>
      <c r="Y140" s="100" t="s">
        <v>1540</v>
      </c>
      <c r="Z140" s="100" t="s">
        <v>498</v>
      </c>
      <c r="AA140" s="100" t="s">
        <v>497</v>
      </c>
      <c r="AB140" s="16"/>
    </row>
    <row r="141" spans="1:28" x14ac:dyDescent="0.25">
      <c r="A141" s="49" t="s">
        <v>211</v>
      </c>
      <c r="B141" s="44" t="s">
        <v>212</v>
      </c>
      <c r="C141" s="44">
        <v>2</v>
      </c>
      <c r="D141" s="45">
        <v>1</v>
      </c>
      <c r="E141" s="46">
        <v>120</v>
      </c>
      <c r="F141" s="17"/>
      <c r="G141" s="7">
        <v>9290</v>
      </c>
      <c r="H141" s="8" t="s">
        <v>465</v>
      </c>
      <c r="I141" s="68"/>
      <c r="J141" s="85" t="s">
        <v>120</v>
      </c>
      <c r="V141" s="6" t="str">
        <f t="shared" si="8"/>
        <v>6006Main Campus</v>
      </c>
      <c r="W141" s="100">
        <v>6006</v>
      </c>
      <c r="X141" s="101" t="s">
        <v>492</v>
      </c>
      <c r="Y141" s="100" t="s">
        <v>231</v>
      </c>
      <c r="Z141" s="100" t="s">
        <v>498</v>
      </c>
      <c r="AA141" s="100" t="s">
        <v>497</v>
      </c>
      <c r="AB141" s="16"/>
    </row>
    <row r="142" spans="1:28" x14ac:dyDescent="0.25">
      <c r="A142" s="49" t="s">
        <v>213</v>
      </c>
      <c r="B142" s="44" t="s">
        <v>214</v>
      </c>
      <c r="C142" s="44">
        <v>2</v>
      </c>
      <c r="D142" s="45">
        <v>0.5</v>
      </c>
      <c r="E142" s="46">
        <v>60</v>
      </c>
      <c r="F142" s="17"/>
      <c r="G142" s="7">
        <v>9294</v>
      </c>
      <c r="H142" s="8" t="s">
        <v>466</v>
      </c>
      <c r="I142" s="68"/>
      <c r="J142" s="85" t="s">
        <v>1395</v>
      </c>
      <c r="V142" s="6" t="str">
        <f t="shared" si="8"/>
        <v>6006New Brighton Campus Connect</v>
      </c>
      <c r="W142" s="100">
        <v>6006</v>
      </c>
      <c r="X142" s="101" t="s">
        <v>509</v>
      </c>
      <c r="Y142" s="100" t="s">
        <v>1542</v>
      </c>
      <c r="Z142" s="100" t="s">
        <v>498</v>
      </c>
      <c r="AA142" s="100" t="s">
        <v>497</v>
      </c>
      <c r="AB142" s="16"/>
    </row>
    <row r="143" spans="1:28" x14ac:dyDescent="0.25">
      <c r="A143" s="49" t="s">
        <v>215</v>
      </c>
      <c r="B143" s="44" t="s">
        <v>1866</v>
      </c>
      <c r="C143" s="44">
        <v>2</v>
      </c>
      <c r="D143" s="45">
        <v>0.42499999999999999</v>
      </c>
      <c r="E143" s="46">
        <v>51</v>
      </c>
      <c r="F143" s="17"/>
      <c r="G143" s="7">
        <v>9310</v>
      </c>
      <c r="H143" s="8" t="s">
        <v>1239</v>
      </c>
      <c r="I143" s="68"/>
      <c r="J143" s="85" t="s">
        <v>121</v>
      </c>
      <c r="V143" s="6"/>
      <c r="W143" s="6">
        <v>6006</v>
      </c>
      <c r="X143" s="6">
        <v>95</v>
      </c>
      <c r="Y143" s="6" t="s">
        <v>1127</v>
      </c>
      <c r="Z143" s="6"/>
      <c r="AA143" s="6"/>
      <c r="AB143" s="16"/>
    </row>
    <row r="144" spans="1:28" x14ac:dyDescent="0.25">
      <c r="A144" s="49" t="s">
        <v>216</v>
      </c>
      <c r="B144" s="44" t="s">
        <v>1907</v>
      </c>
      <c r="C144" s="44">
        <v>2</v>
      </c>
      <c r="D144" s="45">
        <v>1</v>
      </c>
      <c r="E144" s="46">
        <v>120</v>
      </c>
      <c r="F144" s="17"/>
      <c r="G144" s="7">
        <v>9324</v>
      </c>
      <c r="H144" s="8" t="s">
        <v>1486</v>
      </c>
      <c r="I144" s="68"/>
      <c r="J144" s="85" t="s">
        <v>122</v>
      </c>
      <c r="V144" s="6" t="str">
        <f t="shared" ref="V144:V161" si="9">W144&amp;Y144</f>
        <v>6006Oamaru</v>
      </c>
      <c r="W144" s="100">
        <v>6006</v>
      </c>
      <c r="X144" s="101" t="s">
        <v>554</v>
      </c>
      <c r="Y144" s="100" t="s">
        <v>1548</v>
      </c>
      <c r="Z144" s="100" t="s">
        <v>523</v>
      </c>
      <c r="AA144" s="100" t="s">
        <v>500</v>
      </c>
      <c r="AB144" s="16"/>
    </row>
    <row r="145" spans="1:28" x14ac:dyDescent="0.25">
      <c r="A145" s="49" t="s">
        <v>217</v>
      </c>
      <c r="B145" s="44" t="s">
        <v>1925</v>
      </c>
      <c r="C145" s="44">
        <v>2</v>
      </c>
      <c r="D145" s="45">
        <v>1</v>
      </c>
      <c r="E145" s="46">
        <v>120</v>
      </c>
      <c r="F145" s="17"/>
      <c r="G145" s="7">
        <v>9328</v>
      </c>
      <c r="H145" s="8" t="s">
        <v>467</v>
      </c>
      <c r="I145" s="68"/>
      <c r="J145" s="85" t="s">
        <v>123</v>
      </c>
      <c r="V145" s="6" t="str">
        <f t="shared" si="9"/>
        <v>6006Rangiora Campus Connect</v>
      </c>
      <c r="W145" s="100">
        <v>6006</v>
      </c>
      <c r="X145" s="101" t="s">
        <v>512</v>
      </c>
      <c r="Y145" s="100" t="s">
        <v>1543</v>
      </c>
      <c r="Z145" s="100" t="s">
        <v>496</v>
      </c>
      <c r="AA145" s="100" t="s">
        <v>497</v>
      </c>
      <c r="AB145" s="16"/>
    </row>
    <row r="146" spans="1:28" x14ac:dyDescent="0.25">
      <c r="A146" s="49" t="s">
        <v>224</v>
      </c>
      <c r="B146" s="44" t="s">
        <v>1926</v>
      </c>
      <c r="C146" s="44">
        <v>2</v>
      </c>
      <c r="D146" s="45">
        <v>0.5</v>
      </c>
      <c r="E146" s="46">
        <v>60</v>
      </c>
      <c r="F146" s="17"/>
      <c r="G146" s="7">
        <v>9344</v>
      </c>
      <c r="H146" s="8" t="s">
        <v>1240</v>
      </c>
      <c r="I146" s="68"/>
      <c r="J146" s="85" t="s">
        <v>124</v>
      </c>
      <c r="V146" s="6" t="str">
        <f t="shared" si="9"/>
        <v>6006Seminars / Offsite</v>
      </c>
      <c r="W146" s="102">
        <v>6006</v>
      </c>
      <c r="X146" s="103" t="s">
        <v>1549</v>
      </c>
      <c r="Y146" s="102" t="s">
        <v>1550</v>
      </c>
      <c r="Z146" s="102" t="s">
        <v>1489</v>
      </c>
      <c r="AA146" s="102" t="s">
        <v>1489</v>
      </c>
      <c r="AB146" s="16"/>
    </row>
    <row r="147" spans="1:28" ht="15.75" thickBot="1" x14ac:dyDescent="0.3">
      <c r="A147" s="50" t="s">
        <v>1927</v>
      </c>
      <c r="B147" s="51" t="s">
        <v>1920</v>
      </c>
      <c r="C147" s="51">
        <v>2</v>
      </c>
      <c r="D147" s="98">
        <v>0.5</v>
      </c>
      <c r="E147" s="52">
        <v>60</v>
      </c>
      <c r="F147" s="17"/>
      <c r="G147" s="7">
        <v>9356</v>
      </c>
      <c r="H147" s="8" t="s">
        <v>468</v>
      </c>
      <c r="I147" s="68"/>
      <c r="J147" s="85" t="s">
        <v>125</v>
      </c>
      <c r="V147" s="6" t="str">
        <f t="shared" si="9"/>
        <v>6006Timaru Campus</v>
      </c>
      <c r="W147" s="100">
        <v>6006</v>
      </c>
      <c r="X147" s="101" t="s">
        <v>553</v>
      </c>
      <c r="Y147" s="100" t="s">
        <v>1547</v>
      </c>
      <c r="Z147" s="100" t="s">
        <v>501</v>
      </c>
      <c r="AA147" s="100" t="s">
        <v>497</v>
      </c>
      <c r="AB147" s="16"/>
    </row>
    <row r="148" spans="1:28" x14ac:dyDescent="0.25">
      <c r="F148" s="17"/>
      <c r="G148" s="7">
        <v>9359</v>
      </c>
      <c r="H148" s="8" t="s">
        <v>1241</v>
      </c>
      <c r="I148" s="68"/>
      <c r="J148" s="85" t="s">
        <v>126</v>
      </c>
      <c r="V148" s="6" t="str">
        <f t="shared" si="9"/>
        <v>6006Trade Academy - non-lead provider delivery</v>
      </c>
      <c r="W148" s="102">
        <v>6006</v>
      </c>
      <c r="X148" s="103" t="s">
        <v>1551</v>
      </c>
      <c r="Y148" s="102" t="s">
        <v>1552</v>
      </c>
      <c r="Z148" s="102" t="s">
        <v>1489</v>
      </c>
      <c r="AA148" s="102" t="s">
        <v>1489</v>
      </c>
      <c r="AB148" s="16"/>
    </row>
    <row r="149" spans="1:28" x14ac:dyDescent="0.25">
      <c r="F149" s="17"/>
      <c r="G149" s="7">
        <v>9381</v>
      </c>
      <c r="H149" s="8" t="s">
        <v>469</v>
      </c>
      <c r="I149" s="68"/>
      <c r="J149" s="85" t="s">
        <v>127</v>
      </c>
      <c r="V149" s="6" t="str">
        <f t="shared" si="9"/>
        <v>6006Washdyke Farm Campus</v>
      </c>
      <c r="W149" s="100">
        <v>6006</v>
      </c>
      <c r="X149" s="101" t="s">
        <v>552</v>
      </c>
      <c r="Y149" s="100" t="s">
        <v>1546</v>
      </c>
      <c r="Z149" s="100" t="s">
        <v>501</v>
      </c>
      <c r="AA149" s="100" t="s">
        <v>497</v>
      </c>
      <c r="AB149" s="16"/>
    </row>
    <row r="150" spans="1:28" x14ac:dyDescent="0.25">
      <c r="F150" s="17"/>
      <c r="G150" s="7">
        <v>9384</v>
      </c>
      <c r="H150" s="8" t="s">
        <v>470</v>
      </c>
      <c r="I150" s="68"/>
      <c r="J150" s="85" t="s">
        <v>128</v>
      </c>
      <c r="V150" s="6" t="str">
        <f t="shared" si="9"/>
        <v>6007EIT Auckland Campus</v>
      </c>
      <c r="W150" s="100">
        <v>6007</v>
      </c>
      <c r="X150" s="101" t="s">
        <v>515</v>
      </c>
      <c r="Y150" s="100" t="s">
        <v>657</v>
      </c>
      <c r="Z150" s="100" t="s">
        <v>519</v>
      </c>
      <c r="AA150" s="100" t="s">
        <v>520</v>
      </c>
      <c r="AB150" s="16"/>
    </row>
    <row r="151" spans="1:28" x14ac:dyDescent="0.25">
      <c r="F151" s="17"/>
      <c r="G151" s="7">
        <v>9386</v>
      </c>
      <c r="H151" s="8" t="s">
        <v>1242</v>
      </c>
      <c r="I151" s="68"/>
      <c r="J151" s="85" t="s">
        <v>129</v>
      </c>
      <c r="V151" s="6" t="str">
        <f t="shared" si="9"/>
        <v>6007EIT Central Hawke's Bay Learning Centre</v>
      </c>
      <c r="W151" s="100">
        <v>6007</v>
      </c>
      <c r="X151" s="101" t="s">
        <v>504</v>
      </c>
      <c r="Y151" s="100" t="s">
        <v>650</v>
      </c>
      <c r="Z151" s="100" t="s">
        <v>651</v>
      </c>
      <c r="AA151" s="100" t="s">
        <v>514</v>
      </c>
      <c r="AB151" s="16"/>
    </row>
    <row r="152" spans="1:28" x14ac:dyDescent="0.25">
      <c r="F152" s="17"/>
      <c r="G152" s="7">
        <v>9388</v>
      </c>
      <c r="H152" s="8" t="s">
        <v>471</v>
      </c>
      <c r="I152" s="68"/>
      <c r="J152" s="85" t="s">
        <v>130</v>
      </c>
      <c r="V152" s="6" t="str">
        <f t="shared" si="9"/>
        <v>6007EIT Flaxmere Learning Centre</v>
      </c>
      <c r="W152" s="100">
        <v>6007</v>
      </c>
      <c r="X152" s="101" t="s">
        <v>506</v>
      </c>
      <c r="Y152" s="100" t="s">
        <v>652</v>
      </c>
      <c r="Z152" s="100" t="s">
        <v>649</v>
      </c>
      <c r="AA152" s="100" t="s">
        <v>514</v>
      </c>
      <c r="AB152" s="16"/>
    </row>
    <row r="153" spans="1:28" x14ac:dyDescent="0.25">
      <c r="F153" s="17"/>
      <c r="G153" s="7">
        <v>9390</v>
      </c>
      <c r="H153" s="8" t="s">
        <v>1243</v>
      </c>
      <c r="I153" s="68"/>
      <c r="J153" s="85" t="s">
        <v>131</v>
      </c>
      <c r="V153" s="6" t="str">
        <f t="shared" si="9"/>
        <v>6007EIT Hastings Learning Centre</v>
      </c>
      <c r="W153" s="100">
        <v>6007</v>
      </c>
      <c r="X153" s="101" t="s">
        <v>502</v>
      </c>
      <c r="Y153" s="100" t="s">
        <v>648</v>
      </c>
      <c r="Z153" s="100" t="s">
        <v>649</v>
      </c>
      <c r="AA153" s="100" t="s">
        <v>514</v>
      </c>
      <c r="AB153" s="16"/>
    </row>
    <row r="154" spans="1:28" x14ac:dyDescent="0.25">
      <c r="F154" s="17"/>
      <c r="G154" s="7">
        <v>9392</v>
      </c>
      <c r="H154" s="8" t="s">
        <v>1244</v>
      </c>
      <c r="I154" s="68"/>
      <c r="J154" s="85" t="s">
        <v>132</v>
      </c>
      <c r="V154" s="6" t="str">
        <f t="shared" si="9"/>
        <v>6007EIT Hawke's Bay Main Campus Taradale</v>
      </c>
      <c r="W154" s="100">
        <v>6007</v>
      </c>
      <c r="X154" s="101" t="s">
        <v>492</v>
      </c>
      <c r="Y154" s="100" t="s">
        <v>647</v>
      </c>
      <c r="Z154" s="100" t="s">
        <v>513</v>
      </c>
      <c r="AA154" s="100" t="s">
        <v>514</v>
      </c>
      <c r="AB154" s="16"/>
    </row>
    <row r="155" spans="1:28" x14ac:dyDescent="0.25">
      <c r="F155" s="17"/>
      <c r="G155" s="7">
        <v>9393</v>
      </c>
      <c r="H155" s="8" t="s">
        <v>1245</v>
      </c>
      <c r="I155" s="68"/>
      <c r="J155" s="85" t="s">
        <v>133</v>
      </c>
      <c r="V155" s="6" t="str">
        <f t="shared" si="9"/>
        <v>6007EIT Maraenui Learning Centre</v>
      </c>
      <c r="W155" s="100">
        <v>6007</v>
      </c>
      <c r="X155" s="101" t="s">
        <v>508</v>
      </c>
      <c r="Y155" s="100" t="s">
        <v>655</v>
      </c>
      <c r="Z155" s="100" t="s">
        <v>513</v>
      </c>
      <c r="AA155" s="100" t="s">
        <v>514</v>
      </c>
      <c r="AB155" s="16"/>
    </row>
    <row r="156" spans="1:28" x14ac:dyDescent="0.25">
      <c r="F156" s="17"/>
      <c r="G156" s="7">
        <v>9399</v>
      </c>
      <c r="H156" s="8" t="s">
        <v>472</v>
      </c>
      <c r="I156" s="68"/>
      <c r="J156" s="85" t="s">
        <v>134</v>
      </c>
      <c r="V156" s="6" t="str">
        <f t="shared" si="9"/>
        <v>6007EIT Ruatoria Learning Centre</v>
      </c>
      <c r="W156" s="100">
        <v>6007</v>
      </c>
      <c r="X156" s="101" t="s">
        <v>521</v>
      </c>
      <c r="Y156" s="100" t="s">
        <v>1555</v>
      </c>
      <c r="Z156" s="100" t="s">
        <v>528</v>
      </c>
      <c r="AA156" s="100" t="s">
        <v>529</v>
      </c>
      <c r="AB156" s="16"/>
    </row>
    <row r="157" spans="1:28" x14ac:dyDescent="0.25">
      <c r="F157" s="17"/>
      <c r="G157" s="7">
        <v>9401</v>
      </c>
      <c r="H157" s="8" t="s">
        <v>473</v>
      </c>
      <c r="I157" s="68"/>
      <c r="J157" s="85" t="s">
        <v>135</v>
      </c>
      <c r="V157" s="6" t="str">
        <f t="shared" si="9"/>
        <v>6007EIT Tairawhiti Campus</v>
      </c>
      <c r="W157" s="100">
        <v>6007</v>
      </c>
      <c r="X157" s="101" t="s">
        <v>509</v>
      </c>
      <c r="Y157" s="100" t="s">
        <v>656</v>
      </c>
      <c r="Z157" s="100" t="s">
        <v>528</v>
      </c>
      <c r="AA157" s="100" t="s">
        <v>529</v>
      </c>
      <c r="AB157" s="16"/>
    </row>
    <row r="158" spans="1:28" x14ac:dyDescent="0.25">
      <c r="F158" s="17"/>
      <c r="G158" s="7">
        <v>9429</v>
      </c>
      <c r="H158" s="8" t="s">
        <v>474</v>
      </c>
      <c r="I158" s="68"/>
      <c r="J158" s="85" t="s">
        <v>1396</v>
      </c>
      <c r="V158" s="6" t="str">
        <f t="shared" si="9"/>
        <v>6007EIT Tairawhiti Campus</v>
      </c>
      <c r="W158" s="100">
        <v>6007</v>
      </c>
      <c r="X158" s="101" t="s">
        <v>512</v>
      </c>
      <c r="Y158" s="100" t="s">
        <v>656</v>
      </c>
      <c r="Z158" s="100" t="s">
        <v>528</v>
      </c>
      <c r="AA158" s="100" t="s">
        <v>529</v>
      </c>
      <c r="AB158" s="16"/>
    </row>
    <row r="159" spans="1:28" x14ac:dyDescent="0.25">
      <c r="F159" s="17"/>
      <c r="G159" s="7">
        <v>9436</v>
      </c>
      <c r="H159" s="8" t="s">
        <v>475</v>
      </c>
      <c r="I159" s="68"/>
      <c r="J159" s="85" t="s">
        <v>136</v>
      </c>
      <c r="V159" s="6" t="str">
        <f t="shared" si="9"/>
        <v>6007EIT Tairawhiti Stout St Campus</v>
      </c>
      <c r="W159" s="100">
        <v>6007</v>
      </c>
      <c r="X159" s="101" t="s">
        <v>518</v>
      </c>
      <c r="Y159" s="100" t="s">
        <v>1554</v>
      </c>
      <c r="Z159" s="100" t="s">
        <v>528</v>
      </c>
      <c r="AA159" s="100" t="s">
        <v>529</v>
      </c>
      <c r="AB159" s="16"/>
    </row>
    <row r="160" spans="1:28" x14ac:dyDescent="0.25">
      <c r="F160" s="17"/>
      <c r="G160" s="7">
        <v>9458</v>
      </c>
      <c r="H160" s="8" t="s">
        <v>1246</v>
      </c>
      <c r="I160" s="68"/>
      <c r="J160" s="85" t="s">
        <v>137</v>
      </c>
      <c r="V160" s="6" t="str">
        <f t="shared" si="9"/>
        <v>6007EIT Tokomaru Bay Learning Centrre</v>
      </c>
      <c r="W160" s="100">
        <v>6007</v>
      </c>
      <c r="X160" s="101" t="s">
        <v>522</v>
      </c>
      <c r="Y160" s="100" t="s">
        <v>1556</v>
      </c>
      <c r="Z160" s="100" t="s">
        <v>528</v>
      </c>
      <c r="AA160" s="100" t="s">
        <v>529</v>
      </c>
      <c r="AB160" s="16"/>
    </row>
    <row r="161" spans="6:28" x14ac:dyDescent="0.25">
      <c r="F161" s="17"/>
      <c r="G161" s="7">
        <v>9471</v>
      </c>
      <c r="H161" s="8" t="s">
        <v>1487</v>
      </c>
      <c r="I161" s="68"/>
      <c r="J161" s="85" t="s">
        <v>138</v>
      </c>
      <c r="V161" s="6" t="str">
        <f t="shared" si="9"/>
        <v>6007EIT Wairoa Learning Centre</v>
      </c>
      <c r="W161" s="100">
        <v>6007</v>
      </c>
      <c r="X161" s="101" t="s">
        <v>507</v>
      </c>
      <c r="Y161" s="100" t="s">
        <v>653</v>
      </c>
      <c r="Z161" s="100" t="s">
        <v>654</v>
      </c>
      <c r="AA161" s="100" t="s">
        <v>514</v>
      </c>
      <c r="AB161" s="16"/>
    </row>
    <row r="162" spans="6:28" x14ac:dyDescent="0.25">
      <c r="F162" s="17"/>
      <c r="G162" s="7">
        <v>9486</v>
      </c>
      <c r="H162" s="8" t="s">
        <v>1247</v>
      </c>
      <c r="I162" s="68"/>
      <c r="J162" s="85" t="s">
        <v>1397</v>
      </c>
      <c r="V162" s="6"/>
      <c r="W162" s="6">
        <v>6007</v>
      </c>
      <c r="X162" s="6">
        <v>95</v>
      </c>
      <c r="Y162" s="6" t="s">
        <v>1127</v>
      </c>
      <c r="Z162" s="6"/>
      <c r="AA162" s="6"/>
      <c r="AB162" s="16"/>
    </row>
    <row r="163" spans="6:28" x14ac:dyDescent="0.25">
      <c r="F163" s="17"/>
      <c r="G163" s="7">
        <v>9504</v>
      </c>
      <c r="H163" s="8" t="s">
        <v>1248</v>
      </c>
      <c r="I163" s="68"/>
      <c r="J163" s="85" t="s">
        <v>139</v>
      </c>
      <c r="V163" s="6" t="str">
        <f t="shared" ref="V163:V171" si="10">W163&amp;Y163</f>
        <v>6008Auckland</v>
      </c>
      <c r="W163" s="100">
        <v>6008</v>
      </c>
      <c r="X163" s="101" t="s">
        <v>504</v>
      </c>
      <c r="Y163" s="100" t="s">
        <v>2</v>
      </c>
      <c r="Z163" s="100" t="s">
        <v>519</v>
      </c>
      <c r="AA163" s="100" t="s">
        <v>520</v>
      </c>
      <c r="AB163" s="16"/>
    </row>
    <row r="164" spans="6:28" x14ac:dyDescent="0.25">
      <c r="F164" s="17"/>
      <c r="G164" s="7">
        <v>9508</v>
      </c>
      <c r="H164" s="8" t="s">
        <v>476</v>
      </c>
      <c r="I164" s="68"/>
      <c r="J164" s="85" t="s">
        <v>140</v>
      </c>
      <c r="V164" s="6" t="str">
        <f t="shared" si="10"/>
        <v>6008Christchurch</v>
      </c>
      <c r="W164" s="100">
        <v>6008</v>
      </c>
      <c r="X164" s="101" t="s">
        <v>506</v>
      </c>
      <c r="Y164" s="100" t="s">
        <v>266</v>
      </c>
      <c r="Z164" s="100" t="s">
        <v>498</v>
      </c>
      <c r="AA164" s="100" t="s">
        <v>497</v>
      </c>
      <c r="AB164" s="16"/>
    </row>
    <row r="165" spans="6:28" x14ac:dyDescent="0.25">
      <c r="F165" s="17"/>
      <c r="G165" s="7">
        <v>9513</v>
      </c>
      <c r="H165" s="8" t="s">
        <v>1249</v>
      </c>
      <c r="I165" s="68"/>
      <c r="J165" s="85" t="s">
        <v>141</v>
      </c>
      <c r="V165" s="6" t="str">
        <f t="shared" si="10"/>
        <v>6008D&amp;A Support Taupo Trust</v>
      </c>
      <c r="W165" s="100">
        <v>6008</v>
      </c>
      <c r="X165" s="101" t="s">
        <v>534</v>
      </c>
      <c r="Y165" s="100" t="s">
        <v>273</v>
      </c>
      <c r="Z165" s="100" t="s">
        <v>660</v>
      </c>
      <c r="AA165" s="100" t="s">
        <v>517</v>
      </c>
      <c r="AB165" s="16"/>
    </row>
    <row r="166" spans="6:28" x14ac:dyDescent="0.25">
      <c r="F166" s="17"/>
      <c r="G166" s="7">
        <v>9515</v>
      </c>
      <c r="H166" s="8" t="s">
        <v>477</v>
      </c>
      <c r="I166" s="68"/>
      <c r="J166" s="85" t="s">
        <v>142</v>
      </c>
      <c r="V166" s="6" t="str">
        <f t="shared" si="10"/>
        <v>6008Industry Training Centre - Mohuia</v>
      </c>
      <c r="W166" s="100">
        <v>6008</v>
      </c>
      <c r="X166" s="101" t="s">
        <v>542</v>
      </c>
      <c r="Y166" s="100" t="s">
        <v>1558</v>
      </c>
      <c r="Z166" s="100" t="s">
        <v>510</v>
      </c>
      <c r="AA166" s="100" t="s">
        <v>511</v>
      </c>
      <c r="AB166" s="16"/>
    </row>
    <row r="167" spans="6:28" x14ac:dyDescent="0.25">
      <c r="F167" s="17"/>
      <c r="G167" s="7">
        <v>9522</v>
      </c>
      <c r="H167" s="8" t="s">
        <v>1250</v>
      </c>
      <c r="I167" s="68"/>
      <c r="J167" s="85" t="s">
        <v>143</v>
      </c>
      <c r="V167" s="6" t="str">
        <f t="shared" si="10"/>
        <v>6008Kirikiriroa Marae</v>
      </c>
      <c r="W167" s="100">
        <v>6008</v>
      </c>
      <c r="X167" s="101" t="s">
        <v>515</v>
      </c>
      <c r="Y167" s="100" t="s">
        <v>659</v>
      </c>
      <c r="Z167" s="100" t="s">
        <v>516</v>
      </c>
      <c r="AA167" s="100" t="s">
        <v>517</v>
      </c>
      <c r="AB167" s="16"/>
    </row>
    <row r="168" spans="6:28" x14ac:dyDescent="0.25">
      <c r="F168" s="17"/>
      <c r="G168" s="7">
        <v>9531</v>
      </c>
      <c r="H168" s="8" t="s">
        <v>1251</v>
      </c>
      <c r="I168" s="68"/>
      <c r="J168" s="85" t="s">
        <v>1398</v>
      </c>
      <c r="V168" s="6" t="str">
        <f t="shared" si="10"/>
        <v>6008Le Cordon Bleu</v>
      </c>
      <c r="W168" s="100">
        <v>6008</v>
      </c>
      <c r="X168" s="101" t="s">
        <v>541</v>
      </c>
      <c r="Y168" s="100" t="s">
        <v>1557</v>
      </c>
      <c r="Z168" s="100" t="s">
        <v>568</v>
      </c>
      <c r="AA168" s="100" t="s">
        <v>511</v>
      </c>
      <c r="AB168" s="16"/>
    </row>
    <row r="169" spans="6:28" x14ac:dyDescent="0.25">
      <c r="F169" s="17"/>
      <c r="G169" s="7">
        <v>9535</v>
      </c>
      <c r="H169" s="8" t="s">
        <v>478</v>
      </c>
      <c r="I169" s="68"/>
      <c r="J169" s="85" t="s">
        <v>1399</v>
      </c>
      <c r="V169" s="6" t="str">
        <f t="shared" si="10"/>
        <v>6008Main Campus</v>
      </c>
      <c r="W169" s="100">
        <v>6008</v>
      </c>
      <c r="X169" s="101" t="s">
        <v>492</v>
      </c>
      <c r="Y169" s="100" t="s">
        <v>231</v>
      </c>
      <c r="Z169" s="100" t="s">
        <v>658</v>
      </c>
      <c r="AA169" s="100" t="s">
        <v>511</v>
      </c>
      <c r="AB169" s="16"/>
    </row>
    <row r="170" spans="6:28" x14ac:dyDescent="0.25">
      <c r="F170" s="17"/>
      <c r="G170" s="7">
        <v>9546</v>
      </c>
      <c r="H170" s="8" t="s">
        <v>1252</v>
      </c>
      <c r="I170" s="68"/>
      <c r="J170" s="85" t="s">
        <v>1400</v>
      </c>
      <c r="V170" s="6" t="str">
        <f t="shared" si="10"/>
        <v>6008Masterton</v>
      </c>
      <c r="W170" s="100">
        <v>6008</v>
      </c>
      <c r="X170" s="101" t="s">
        <v>539</v>
      </c>
      <c r="Y170" s="100" t="s">
        <v>277</v>
      </c>
      <c r="Z170" s="100" t="s">
        <v>665</v>
      </c>
      <c r="AA170" s="100" t="s">
        <v>511</v>
      </c>
      <c r="AB170" s="16"/>
    </row>
    <row r="171" spans="6:28" x14ac:dyDescent="0.25">
      <c r="F171" s="17"/>
      <c r="G171" s="7">
        <v>9565</v>
      </c>
      <c r="H171" s="8" t="s">
        <v>479</v>
      </c>
      <c r="I171" s="68"/>
      <c r="J171" s="85" t="s">
        <v>1401</v>
      </c>
      <c r="V171" s="6" t="str">
        <f t="shared" si="10"/>
        <v>6008Mount Eden</v>
      </c>
      <c r="W171" s="100">
        <v>6008</v>
      </c>
      <c r="X171" s="101" t="s">
        <v>522</v>
      </c>
      <c r="Y171" s="100" t="s">
        <v>271</v>
      </c>
      <c r="Z171" s="100" t="s">
        <v>519</v>
      </c>
      <c r="AA171" s="100" t="s">
        <v>520</v>
      </c>
      <c r="AB171" s="16"/>
    </row>
    <row r="172" spans="6:28" x14ac:dyDescent="0.25">
      <c r="F172" s="17"/>
      <c r="G172" s="7">
        <v>9597</v>
      </c>
      <c r="H172" s="8" t="s">
        <v>1253</v>
      </c>
      <c r="I172" s="68"/>
      <c r="J172" s="85" t="s">
        <v>1402</v>
      </c>
      <c r="V172" s="6"/>
      <c r="W172" s="6">
        <v>6008</v>
      </c>
      <c r="X172" s="6">
        <v>95</v>
      </c>
      <c r="Y172" s="6" t="s">
        <v>1127</v>
      </c>
      <c r="Z172" s="6"/>
      <c r="AA172" s="6"/>
      <c r="AB172" s="16"/>
    </row>
    <row r="173" spans="6:28" x14ac:dyDescent="0.25">
      <c r="F173" s="17"/>
      <c r="G173" s="7">
        <v>9606</v>
      </c>
      <c r="H173" s="8" t="s">
        <v>1254</v>
      </c>
      <c r="I173" s="68"/>
      <c r="J173" s="85" t="s">
        <v>1403</v>
      </c>
      <c r="V173" s="6" t="str">
        <f t="shared" ref="V173:V191" si="11">W173&amp;Y173</f>
        <v>6008Otaki</v>
      </c>
      <c r="W173" s="100">
        <v>6008</v>
      </c>
      <c r="X173" s="101" t="s">
        <v>538</v>
      </c>
      <c r="Y173" s="100" t="s">
        <v>276</v>
      </c>
      <c r="Z173" s="100" t="s">
        <v>664</v>
      </c>
      <c r="AA173" s="100" t="s">
        <v>511</v>
      </c>
      <c r="AB173" s="16"/>
    </row>
    <row r="174" spans="6:28" x14ac:dyDescent="0.25">
      <c r="F174" s="17"/>
      <c r="G174" s="7">
        <v>9628</v>
      </c>
      <c r="H174" s="8" t="s">
        <v>1255</v>
      </c>
      <c r="I174" s="68"/>
      <c r="J174" s="85" t="s">
        <v>1404</v>
      </c>
      <c r="V174" s="6" t="str">
        <f t="shared" si="11"/>
        <v>6008Otane</v>
      </c>
      <c r="W174" s="100">
        <v>6008</v>
      </c>
      <c r="X174" s="101" t="s">
        <v>512</v>
      </c>
      <c r="Y174" s="100" t="s">
        <v>268</v>
      </c>
      <c r="Z174" s="100" t="s">
        <v>651</v>
      </c>
      <c r="AA174" s="100" t="s">
        <v>514</v>
      </c>
      <c r="AB174" s="16"/>
    </row>
    <row r="175" spans="6:28" x14ac:dyDescent="0.25">
      <c r="F175" s="17"/>
      <c r="G175" s="7">
        <v>9646</v>
      </c>
      <c r="H175" s="8" t="s">
        <v>480</v>
      </c>
      <c r="I175" s="68"/>
      <c r="J175" s="85" t="s">
        <v>1405</v>
      </c>
      <c r="V175" s="6" t="str">
        <f t="shared" si="11"/>
        <v>6008Rimutaka Prison</v>
      </c>
      <c r="W175" s="100">
        <v>6008</v>
      </c>
      <c r="X175" s="101" t="s">
        <v>536</v>
      </c>
      <c r="Y175" s="100" t="s">
        <v>275</v>
      </c>
      <c r="Z175" s="100" t="s">
        <v>663</v>
      </c>
      <c r="AA175" s="100" t="s">
        <v>511</v>
      </c>
      <c r="AB175" s="16"/>
    </row>
    <row r="176" spans="6:28" x14ac:dyDescent="0.25">
      <c r="F176" s="17"/>
      <c r="G176" s="7">
        <v>9656</v>
      </c>
      <c r="H176" s="8" t="s">
        <v>1256</v>
      </c>
      <c r="I176" s="68"/>
      <c r="J176" s="85" t="s">
        <v>1406</v>
      </c>
      <c r="V176" s="6" t="str">
        <f t="shared" si="11"/>
        <v>6008School of Hospitality</v>
      </c>
      <c r="W176" s="100">
        <v>6008</v>
      </c>
      <c r="X176" s="101" t="s">
        <v>540</v>
      </c>
      <c r="Y176" s="100" t="s">
        <v>666</v>
      </c>
      <c r="Z176" s="100" t="s">
        <v>568</v>
      </c>
      <c r="AA176" s="100" t="s">
        <v>511</v>
      </c>
      <c r="AB176" s="16"/>
    </row>
    <row r="177" spans="6:28" x14ac:dyDescent="0.25">
      <c r="F177" s="17"/>
      <c r="G177" s="7">
        <v>9660</v>
      </c>
      <c r="H177" s="8" t="s">
        <v>1257</v>
      </c>
      <c r="I177" s="68"/>
      <c r="J177" s="85" t="s">
        <v>1407</v>
      </c>
      <c r="V177" s="6" t="str">
        <f t="shared" si="11"/>
        <v>6008St Marks Alcohol and Drug Treatment Centre</v>
      </c>
      <c r="W177" s="100">
        <v>6008</v>
      </c>
      <c r="X177" s="101" t="s">
        <v>535</v>
      </c>
      <c r="Y177" s="100" t="s">
        <v>274</v>
      </c>
      <c r="Z177" s="100" t="s">
        <v>661</v>
      </c>
      <c r="AA177" s="100" t="s">
        <v>662</v>
      </c>
      <c r="AB177" s="16"/>
    </row>
    <row r="178" spans="6:28" x14ac:dyDescent="0.25">
      <c r="F178" s="17"/>
      <c r="G178" s="7">
        <v>9671</v>
      </c>
      <c r="H178" s="8" t="s">
        <v>481</v>
      </c>
      <c r="I178" s="68"/>
      <c r="J178" s="85" t="s">
        <v>144</v>
      </c>
      <c r="V178" s="6" t="str">
        <f t="shared" si="11"/>
        <v>6008Te Ao Maramar Ohinemotu Marae</v>
      </c>
      <c r="W178" s="100">
        <v>6008</v>
      </c>
      <c r="X178" s="101" t="s">
        <v>521</v>
      </c>
      <c r="Y178" s="100" t="s">
        <v>270</v>
      </c>
      <c r="Z178" s="100" t="s">
        <v>526</v>
      </c>
      <c r="AA178" s="100" t="s">
        <v>525</v>
      </c>
      <c r="AB178" s="16"/>
    </row>
    <row r="179" spans="6:28" x14ac:dyDescent="0.25">
      <c r="F179" s="17"/>
      <c r="G179" s="7">
        <v>9749</v>
      </c>
      <c r="H179" s="8" t="s">
        <v>482</v>
      </c>
      <c r="I179" s="68"/>
      <c r="J179" s="85" t="s">
        <v>1122</v>
      </c>
      <c r="V179" s="6" t="str">
        <f t="shared" si="11"/>
        <v>6008Te Whatuiapiti Trust</v>
      </c>
      <c r="W179" s="100">
        <v>6008</v>
      </c>
      <c r="X179" s="101" t="s">
        <v>518</v>
      </c>
      <c r="Y179" s="100" t="s">
        <v>269</v>
      </c>
      <c r="Z179" s="100" t="s">
        <v>651</v>
      </c>
      <c r="AA179" s="100" t="s">
        <v>514</v>
      </c>
      <c r="AB179" s="16"/>
    </row>
    <row r="180" spans="6:28" x14ac:dyDescent="0.25">
      <c r="F180" s="17"/>
      <c r="G180" s="7">
        <v>9831</v>
      </c>
      <c r="H180" s="8" t="s">
        <v>1258</v>
      </c>
      <c r="I180" s="68"/>
      <c r="J180" s="85" t="s">
        <v>145</v>
      </c>
      <c r="V180" s="6" t="str">
        <f t="shared" si="11"/>
        <v>6008Te Whatuiapiti Trust</v>
      </c>
      <c r="W180" s="100">
        <v>6008</v>
      </c>
      <c r="X180" s="101" t="s">
        <v>537</v>
      </c>
      <c r="Y180" s="100" t="s">
        <v>269</v>
      </c>
      <c r="Z180" s="100" t="s">
        <v>651</v>
      </c>
      <c r="AA180" s="100" t="s">
        <v>514</v>
      </c>
      <c r="AB180" s="16"/>
    </row>
    <row r="181" spans="6:28" x14ac:dyDescent="0.25">
      <c r="F181" s="17"/>
      <c r="G181" s="7">
        <v>9840</v>
      </c>
      <c r="H181" s="8" t="s">
        <v>1259</v>
      </c>
      <c r="I181" s="68"/>
      <c r="J181" s="85" t="s">
        <v>146</v>
      </c>
      <c r="V181" s="6" t="str">
        <f t="shared" si="11"/>
        <v>6008Wellington</v>
      </c>
      <c r="W181" s="100">
        <v>6008</v>
      </c>
      <c r="X181" s="101" t="s">
        <v>507</v>
      </c>
      <c r="Y181" s="100" t="s">
        <v>0</v>
      </c>
      <c r="Z181" s="100" t="s">
        <v>568</v>
      </c>
      <c r="AA181" s="100" t="s">
        <v>511</v>
      </c>
      <c r="AB181" s="16"/>
    </row>
    <row r="182" spans="6:28" x14ac:dyDescent="0.25">
      <c r="F182" s="17"/>
      <c r="G182" s="7">
        <v>9872</v>
      </c>
      <c r="H182" s="8" t="s">
        <v>483</v>
      </c>
      <c r="I182" s="68"/>
      <c r="J182" s="85" t="s">
        <v>147</v>
      </c>
      <c r="V182" s="6" t="str">
        <f t="shared" si="11"/>
        <v>6008Whangarei</v>
      </c>
      <c r="W182" s="100">
        <v>6008</v>
      </c>
      <c r="X182" s="101" t="s">
        <v>508</v>
      </c>
      <c r="Y182" s="100" t="s">
        <v>267</v>
      </c>
      <c r="Z182" s="100" t="s">
        <v>530</v>
      </c>
      <c r="AA182" s="100" t="s">
        <v>531</v>
      </c>
      <c r="AB182" s="16"/>
    </row>
    <row r="183" spans="6:28" x14ac:dyDescent="0.25">
      <c r="F183" s="17"/>
      <c r="G183" s="7">
        <v>9885</v>
      </c>
      <c r="H183" s="8" t="s">
        <v>1260</v>
      </c>
      <c r="I183" s="68"/>
      <c r="J183" s="85" t="s">
        <v>148</v>
      </c>
      <c r="V183" s="6" t="str">
        <f t="shared" si="11"/>
        <v>6008Wintec</v>
      </c>
      <c r="W183" s="100">
        <v>6008</v>
      </c>
      <c r="X183" s="101" t="s">
        <v>533</v>
      </c>
      <c r="Y183" s="100" t="s">
        <v>272</v>
      </c>
      <c r="Z183" s="100" t="s">
        <v>516</v>
      </c>
      <c r="AA183" s="100" t="s">
        <v>517</v>
      </c>
      <c r="AB183" s="16"/>
    </row>
    <row r="184" spans="6:28" x14ac:dyDescent="0.25">
      <c r="F184" s="17"/>
      <c r="G184" s="7">
        <v>9918</v>
      </c>
      <c r="H184" s="8" t="s">
        <v>484</v>
      </c>
      <c r="I184" s="68"/>
      <c r="J184" s="85" t="s">
        <v>149</v>
      </c>
      <c r="V184" s="6" t="str">
        <f t="shared" si="11"/>
        <v>6009Ag Challenge</v>
      </c>
      <c r="W184" s="100">
        <v>6009</v>
      </c>
      <c r="X184" s="101" t="s">
        <v>533</v>
      </c>
      <c r="Y184" s="100" t="s">
        <v>674</v>
      </c>
      <c r="Z184" s="100" t="s">
        <v>670</v>
      </c>
      <c r="AA184" s="100" t="s">
        <v>668</v>
      </c>
      <c r="AB184" s="16"/>
    </row>
    <row r="185" spans="6:28" x14ac:dyDescent="0.25">
      <c r="F185" s="17"/>
      <c r="G185" s="7">
        <v>9964</v>
      </c>
      <c r="H185" s="8" t="s">
        <v>485</v>
      </c>
      <c r="I185" s="68"/>
      <c r="J185" s="85" t="s">
        <v>150</v>
      </c>
      <c r="V185" s="6" t="str">
        <f t="shared" si="11"/>
        <v>6009Canon</v>
      </c>
      <c r="W185" s="100">
        <v>6009</v>
      </c>
      <c r="X185" s="101" t="s">
        <v>534</v>
      </c>
      <c r="Y185" s="100" t="s">
        <v>675</v>
      </c>
      <c r="Z185" s="100" t="s">
        <v>578</v>
      </c>
      <c r="AA185" s="100" t="s">
        <v>520</v>
      </c>
      <c r="AB185" s="16"/>
    </row>
    <row r="186" spans="6:28" x14ac:dyDescent="0.25">
      <c r="F186" s="17"/>
      <c r="G186" s="7">
        <v>9967</v>
      </c>
      <c r="H186" s="8" t="s">
        <v>1261</v>
      </c>
      <c r="I186" s="68"/>
      <c r="J186" s="85" t="s">
        <v>1408</v>
      </c>
      <c r="V186" s="6" t="str">
        <f t="shared" si="11"/>
        <v>6009City Campus</v>
      </c>
      <c r="W186" s="100">
        <v>6009</v>
      </c>
      <c r="X186" s="101" t="s">
        <v>492</v>
      </c>
      <c r="Y186" s="100" t="s">
        <v>278</v>
      </c>
      <c r="Z186" s="100" t="s">
        <v>667</v>
      </c>
      <c r="AA186" s="100" t="s">
        <v>668</v>
      </c>
      <c r="AB186" s="16"/>
    </row>
    <row r="187" spans="6:28" x14ac:dyDescent="0.25">
      <c r="F187" s="17"/>
      <c r="G187" s="7">
        <v>9979</v>
      </c>
      <c r="H187" s="8" t="s">
        <v>1262</v>
      </c>
      <c r="I187" s="68"/>
      <c r="J187" s="85" t="s">
        <v>1409</v>
      </c>
      <c r="V187" s="6" t="str">
        <f t="shared" si="11"/>
        <v>6009Horowhenua Learning Centre</v>
      </c>
      <c r="W187" s="100">
        <v>6009</v>
      </c>
      <c r="X187" s="101" t="s">
        <v>522</v>
      </c>
      <c r="Y187" s="100" t="s">
        <v>673</v>
      </c>
      <c r="Z187" s="100" t="s">
        <v>669</v>
      </c>
      <c r="AA187" s="100" t="s">
        <v>668</v>
      </c>
      <c r="AB187" s="16"/>
    </row>
    <row r="188" spans="6:28" ht="15.75" thickBot="1" x14ac:dyDescent="0.3">
      <c r="F188" s="17"/>
      <c r="G188" s="9">
        <v>9981</v>
      </c>
      <c r="H188" s="10" t="s">
        <v>486</v>
      </c>
      <c r="I188" s="68"/>
      <c r="J188" s="85" t="s">
        <v>1410</v>
      </c>
      <c r="V188" s="6" t="str">
        <f t="shared" si="11"/>
        <v>6009Kingston Institute of Business &amp; Technology</v>
      </c>
      <c r="W188" s="100">
        <v>6009</v>
      </c>
      <c r="X188" s="101" t="s">
        <v>535</v>
      </c>
      <c r="Y188" s="100" t="s">
        <v>676</v>
      </c>
      <c r="Z188" s="100" t="s">
        <v>519</v>
      </c>
      <c r="AA188" s="100" t="s">
        <v>520</v>
      </c>
      <c r="AB188" s="16"/>
    </row>
    <row r="189" spans="6:28" x14ac:dyDescent="0.25">
      <c r="F189" s="17"/>
      <c r="I189" s="68"/>
      <c r="J189" s="85" t="s">
        <v>1411</v>
      </c>
      <c r="V189" s="6" t="str">
        <f t="shared" si="11"/>
        <v>6009Le Cordon Bleu New Zealand Institute</v>
      </c>
      <c r="W189" s="100">
        <v>6009</v>
      </c>
      <c r="X189" s="101" t="s">
        <v>515</v>
      </c>
      <c r="Y189" s="100" t="s">
        <v>286</v>
      </c>
      <c r="Z189" s="100" t="s">
        <v>568</v>
      </c>
      <c r="AA189" s="100" t="s">
        <v>511</v>
      </c>
      <c r="AB189" s="16"/>
    </row>
    <row r="190" spans="6:28" x14ac:dyDescent="0.25">
      <c r="F190" s="17"/>
      <c r="I190" s="68"/>
      <c r="J190" s="85" t="s">
        <v>1412</v>
      </c>
      <c r="V190" s="6" t="str">
        <f t="shared" si="11"/>
        <v>6009Manawatu Prison</v>
      </c>
      <c r="W190" s="100">
        <v>6009</v>
      </c>
      <c r="X190" s="101" t="s">
        <v>512</v>
      </c>
      <c r="Y190" s="100" t="s">
        <v>285</v>
      </c>
      <c r="Z190" s="100" t="s">
        <v>667</v>
      </c>
      <c r="AA190" s="100" t="s">
        <v>668</v>
      </c>
      <c r="AB190" s="16"/>
    </row>
    <row r="191" spans="6:28" x14ac:dyDescent="0.25">
      <c r="F191" s="17"/>
      <c r="I191" s="68"/>
      <c r="J191" s="85" t="s">
        <v>1413</v>
      </c>
      <c r="V191" s="6" t="str">
        <f t="shared" si="11"/>
        <v>6009Motor Sport Centre</v>
      </c>
      <c r="W191" s="100">
        <v>6009</v>
      </c>
      <c r="X191" s="101" t="s">
        <v>508</v>
      </c>
      <c r="Y191" s="100" t="s">
        <v>283</v>
      </c>
      <c r="Z191" s="100" t="s">
        <v>671</v>
      </c>
      <c r="AA191" s="100" t="s">
        <v>668</v>
      </c>
      <c r="AB191" s="16"/>
    </row>
    <row r="192" spans="6:28" x14ac:dyDescent="0.25">
      <c r="F192" s="17"/>
      <c r="I192" s="68"/>
      <c r="J192" s="85" t="s">
        <v>1414</v>
      </c>
      <c r="V192" s="6"/>
      <c r="W192" s="6">
        <v>6009</v>
      </c>
      <c r="X192" s="6">
        <v>95</v>
      </c>
      <c r="Y192" s="6" t="s">
        <v>1127</v>
      </c>
      <c r="Z192" s="6"/>
      <c r="AA192" s="6"/>
      <c r="AB192" s="16"/>
    </row>
    <row r="193" spans="6:28" x14ac:dyDescent="0.25">
      <c r="F193" s="17"/>
      <c r="I193" s="68"/>
      <c r="J193" s="85" t="s">
        <v>1415</v>
      </c>
      <c r="V193" s="6" t="str">
        <f t="shared" ref="V193:V210" si="12">W193&amp;Y193</f>
        <v>6009SkillsUpdate</v>
      </c>
      <c r="W193" s="100">
        <v>6009</v>
      </c>
      <c r="X193" s="101" t="s">
        <v>538</v>
      </c>
      <c r="Y193" s="100" t="s">
        <v>1559</v>
      </c>
      <c r="Z193" s="100" t="s">
        <v>628</v>
      </c>
      <c r="AA193" s="100" t="s">
        <v>520</v>
      </c>
      <c r="AB193" s="16"/>
    </row>
    <row r="194" spans="6:28" x14ac:dyDescent="0.25">
      <c r="F194" s="17"/>
      <c r="I194" s="68"/>
      <c r="J194" s="85" t="s">
        <v>1416</v>
      </c>
      <c r="V194" s="6" t="str">
        <f t="shared" si="12"/>
        <v>6009Tararua REAP</v>
      </c>
      <c r="W194" s="100">
        <v>6009</v>
      </c>
      <c r="X194" s="101" t="s">
        <v>536</v>
      </c>
      <c r="Y194" s="100" t="s">
        <v>677</v>
      </c>
      <c r="Z194" s="100" t="s">
        <v>789</v>
      </c>
      <c r="AA194" s="100" t="s">
        <v>668</v>
      </c>
      <c r="AB194" s="16"/>
    </row>
    <row r="195" spans="6:28" x14ac:dyDescent="0.25">
      <c r="F195" s="17"/>
      <c r="I195" s="68"/>
      <c r="J195" s="85" t="s">
        <v>1417</v>
      </c>
      <c r="V195" s="6" t="str">
        <f t="shared" si="12"/>
        <v>6009Trades Training School</v>
      </c>
      <c r="W195" s="100">
        <v>6009</v>
      </c>
      <c r="X195" s="101" t="s">
        <v>521</v>
      </c>
      <c r="Y195" s="100" t="s">
        <v>288</v>
      </c>
      <c r="Z195" s="100" t="s">
        <v>672</v>
      </c>
      <c r="AA195" s="100" t="s">
        <v>668</v>
      </c>
      <c r="AB195" s="16"/>
    </row>
    <row r="196" spans="6:28" x14ac:dyDescent="0.25">
      <c r="F196" s="17"/>
      <c r="I196" s="68"/>
      <c r="J196" s="85" t="s">
        <v>1418</v>
      </c>
      <c r="V196" s="6" t="str">
        <f t="shared" si="12"/>
        <v>6009UCOL @ Levin</v>
      </c>
      <c r="W196" s="100">
        <v>6009</v>
      </c>
      <c r="X196" s="101" t="s">
        <v>502</v>
      </c>
      <c r="Y196" s="100" t="s">
        <v>279</v>
      </c>
      <c r="Z196" s="100" t="s">
        <v>669</v>
      </c>
      <c r="AA196" s="100" t="s">
        <v>668</v>
      </c>
      <c r="AB196" s="16"/>
    </row>
    <row r="197" spans="6:28" x14ac:dyDescent="0.25">
      <c r="F197" s="17"/>
      <c r="I197" s="68"/>
      <c r="J197" s="85" t="s">
        <v>1419</v>
      </c>
      <c r="V197" s="6" t="str">
        <f t="shared" si="12"/>
        <v>6009UCOL @ Wairarapa</v>
      </c>
      <c r="W197" s="100">
        <v>6009</v>
      </c>
      <c r="X197" s="101" t="s">
        <v>504</v>
      </c>
      <c r="Y197" s="100" t="s">
        <v>280</v>
      </c>
      <c r="Z197" s="100" t="s">
        <v>665</v>
      </c>
      <c r="AA197" s="100" t="s">
        <v>511</v>
      </c>
      <c r="AB197" s="16"/>
    </row>
    <row r="198" spans="6:28" x14ac:dyDescent="0.25">
      <c r="F198" s="17"/>
      <c r="I198" s="68"/>
      <c r="J198" s="85" t="s">
        <v>1420</v>
      </c>
      <c r="V198" s="6" t="str">
        <f t="shared" si="12"/>
        <v>6009UCOL Auckland Campus</v>
      </c>
      <c r="W198" s="100">
        <v>6009</v>
      </c>
      <c r="X198" s="101" t="s">
        <v>518</v>
      </c>
      <c r="Y198" s="100" t="s">
        <v>287</v>
      </c>
      <c r="Z198" s="100" t="s">
        <v>580</v>
      </c>
      <c r="AA198" s="100" t="s">
        <v>520</v>
      </c>
      <c r="AB198" s="16"/>
    </row>
    <row r="199" spans="6:28" x14ac:dyDescent="0.25">
      <c r="F199" s="17"/>
      <c r="I199" s="68"/>
      <c r="J199" s="85" t="s">
        <v>1421</v>
      </c>
      <c r="V199" s="6" t="str">
        <f t="shared" si="12"/>
        <v>6009UCOL Institute of Commercial Photography Auckland</v>
      </c>
      <c r="W199" s="100">
        <v>6009</v>
      </c>
      <c r="X199" s="101" t="s">
        <v>537</v>
      </c>
      <c r="Y199" s="100" t="s">
        <v>678</v>
      </c>
      <c r="Z199" s="100" t="s">
        <v>519</v>
      </c>
      <c r="AA199" s="100" t="s">
        <v>520</v>
      </c>
      <c r="AB199" s="16"/>
    </row>
    <row r="200" spans="6:28" x14ac:dyDescent="0.25">
      <c r="F200" s="17"/>
      <c r="I200" s="68"/>
      <c r="J200" s="85" t="s">
        <v>1422</v>
      </c>
      <c r="V200" s="6" t="str">
        <f t="shared" si="12"/>
        <v>6009UCOL Opunake Trades Workshop</v>
      </c>
      <c r="W200" s="100">
        <v>6009</v>
      </c>
      <c r="X200" s="101" t="s">
        <v>539</v>
      </c>
      <c r="Y200" s="100" t="s">
        <v>1560</v>
      </c>
      <c r="Z200" s="100" t="s">
        <v>727</v>
      </c>
      <c r="AA200" s="100" t="s">
        <v>638</v>
      </c>
      <c r="AB200" s="16"/>
    </row>
    <row r="201" spans="6:28" x14ac:dyDescent="0.25">
      <c r="F201" s="17"/>
      <c r="I201" s="68"/>
      <c r="J201" s="85" t="s">
        <v>1423</v>
      </c>
      <c r="V201" s="6" t="str">
        <f t="shared" si="12"/>
        <v>6009Wanganui City College</v>
      </c>
      <c r="W201" s="100">
        <v>6009</v>
      </c>
      <c r="X201" s="101" t="s">
        <v>507</v>
      </c>
      <c r="Y201" s="100" t="s">
        <v>282</v>
      </c>
      <c r="Z201" s="100" t="s">
        <v>670</v>
      </c>
      <c r="AA201" s="100" t="s">
        <v>668</v>
      </c>
      <c r="AB201" s="16"/>
    </row>
    <row r="202" spans="6:28" x14ac:dyDescent="0.25">
      <c r="F202" s="17"/>
      <c r="I202" s="68"/>
      <c r="J202" s="85" t="s">
        <v>151</v>
      </c>
      <c r="V202" s="6" t="str">
        <f t="shared" si="12"/>
        <v>6009Wanganui Prison</v>
      </c>
      <c r="W202" s="100">
        <v>6009</v>
      </c>
      <c r="X202" s="101" t="s">
        <v>509</v>
      </c>
      <c r="Y202" s="100" t="s">
        <v>284</v>
      </c>
      <c r="Z202" s="100" t="s">
        <v>670</v>
      </c>
      <c r="AA202" s="100" t="s">
        <v>668</v>
      </c>
      <c r="AB202" s="16"/>
    </row>
    <row r="203" spans="6:28" x14ac:dyDescent="0.25">
      <c r="F203" s="17"/>
      <c r="I203" s="68"/>
      <c r="J203" s="85" t="s">
        <v>152</v>
      </c>
      <c r="V203" s="6" t="str">
        <f t="shared" si="12"/>
        <v>6009Wanganui UCOL</v>
      </c>
      <c r="W203" s="100">
        <v>6009</v>
      </c>
      <c r="X203" s="101" t="s">
        <v>506</v>
      </c>
      <c r="Y203" s="100" t="s">
        <v>281</v>
      </c>
      <c r="Z203" s="100" t="s">
        <v>670</v>
      </c>
      <c r="AA203" s="100" t="s">
        <v>668</v>
      </c>
      <c r="AB203" s="16"/>
    </row>
    <row r="204" spans="6:28" x14ac:dyDescent="0.25">
      <c r="F204" s="17"/>
      <c r="I204" s="68"/>
      <c r="J204" s="85" t="s">
        <v>1424</v>
      </c>
      <c r="V204" s="6" t="str">
        <f t="shared" si="12"/>
        <v>6010Auckland Region Women's Correctional Facility</v>
      </c>
      <c r="W204" s="100">
        <v>6010</v>
      </c>
      <c r="X204" s="101" t="s">
        <v>534</v>
      </c>
      <c r="Y204" s="100" t="s">
        <v>684</v>
      </c>
      <c r="Z204" s="100" t="s">
        <v>580</v>
      </c>
      <c r="AA204" s="100" t="s">
        <v>520</v>
      </c>
      <c r="AB204" s="16"/>
    </row>
    <row r="205" spans="6:28" x14ac:dyDescent="0.25">
      <c r="F205" s="17"/>
      <c r="I205" s="68"/>
      <c r="J205" s="85" t="s">
        <v>1154</v>
      </c>
      <c r="V205" s="6" t="str">
        <f t="shared" si="12"/>
        <v>6010Community Education Courses</v>
      </c>
      <c r="W205" s="100">
        <v>6010</v>
      </c>
      <c r="X205" s="101" t="s">
        <v>1563</v>
      </c>
      <c r="Y205" s="100" t="s">
        <v>1564</v>
      </c>
      <c r="Z205" s="100" t="s">
        <v>1565</v>
      </c>
      <c r="AA205" s="100" t="s">
        <v>1565</v>
      </c>
      <c r="AB205" s="16"/>
    </row>
    <row r="206" spans="6:28" x14ac:dyDescent="0.25">
      <c r="F206" s="17"/>
      <c r="I206" s="68"/>
      <c r="J206" s="85" t="s">
        <v>153</v>
      </c>
      <c r="V206" s="6" t="str">
        <f t="shared" si="12"/>
        <v>6010Courses Delivered Extramurally or by Distance Learning</v>
      </c>
      <c r="W206" s="100">
        <v>6010</v>
      </c>
      <c r="X206" s="101" t="s">
        <v>1512</v>
      </c>
      <c r="Y206" s="100" t="s">
        <v>1562</v>
      </c>
      <c r="Z206" s="100" t="s">
        <v>1281</v>
      </c>
      <c r="AA206" s="100" t="s">
        <v>1281</v>
      </c>
      <c r="AB206" s="16"/>
    </row>
    <row r="207" spans="6:28" x14ac:dyDescent="0.25">
      <c r="F207" s="17"/>
      <c r="I207" s="68"/>
      <c r="J207" s="85" t="s">
        <v>154</v>
      </c>
      <c r="V207" s="6" t="str">
        <f t="shared" si="12"/>
        <v>6010KIWIDOTCOM</v>
      </c>
      <c r="W207" s="100">
        <v>6010</v>
      </c>
      <c r="X207" s="101" t="s">
        <v>535</v>
      </c>
      <c r="Y207" s="100" t="s">
        <v>1561</v>
      </c>
      <c r="Z207" s="100" t="s">
        <v>567</v>
      </c>
      <c r="AA207" s="100" t="s">
        <v>531</v>
      </c>
      <c r="AB207" s="16"/>
    </row>
    <row r="208" spans="6:28" x14ac:dyDescent="0.25">
      <c r="F208" s="17"/>
      <c r="I208" s="68"/>
      <c r="J208" s="85" t="s">
        <v>155</v>
      </c>
      <c r="V208" s="6" t="str">
        <f t="shared" si="12"/>
        <v>6010Mahunga Drive</v>
      </c>
      <c r="W208" s="100">
        <v>6010</v>
      </c>
      <c r="X208" s="101" t="s">
        <v>521</v>
      </c>
      <c r="Y208" s="100" t="s">
        <v>682</v>
      </c>
      <c r="Z208" s="100" t="s">
        <v>580</v>
      </c>
      <c r="AA208" s="100" t="s">
        <v>520</v>
      </c>
      <c r="AB208" s="16"/>
    </row>
    <row r="209" spans="6:28" x14ac:dyDescent="0.25">
      <c r="F209" s="17"/>
      <c r="I209" s="68"/>
      <c r="J209" s="85" t="s">
        <v>156</v>
      </c>
      <c r="V209" s="6" t="str">
        <f t="shared" si="12"/>
        <v>6010Manukau Institute of Technology</v>
      </c>
      <c r="W209" s="100">
        <v>6010</v>
      </c>
      <c r="X209" s="101" t="s">
        <v>492</v>
      </c>
      <c r="Y209" s="100" t="s">
        <v>414</v>
      </c>
      <c r="Z209" s="100" t="s">
        <v>580</v>
      </c>
      <c r="AA209" s="100" t="s">
        <v>520</v>
      </c>
      <c r="AB209" s="16"/>
    </row>
    <row r="210" spans="6:28" x14ac:dyDescent="0.25">
      <c r="F210" s="17"/>
      <c r="I210" s="68"/>
      <c r="J210" s="85" t="s">
        <v>157</v>
      </c>
      <c r="V210" s="6" t="str">
        <f t="shared" si="12"/>
        <v>6010Motorsport Campus Pukekohe</v>
      </c>
      <c r="W210" s="100">
        <v>6010</v>
      </c>
      <c r="X210" s="101" t="s">
        <v>518</v>
      </c>
      <c r="Y210" s="100" t="s">
        <v>681</v>
      </c>
      <c r="Z210" s="100" t="s">
        <v>598</v>
      </c>
      <c r="AA210" s="100" t="s">
        <v>520</v>
      </c>
      <c r="AB210" s="16"/>
    </row>
    <row r="211" spans="6:28" x14ac:dyDescent="0.25">
      <c r="F211" s="17"/>
      <c r="I211" s="68"/>
      <c r="J211" s="85" t="s">
        <v>1425</v>
      </c>
      <c r="V211" s="6"/>
      <c r="W211" s="6">
        <v>6010</v>
      </c>
      <c r="X211" s="6">
        <v>95</v>
      </c>
      <c r="Y211" s="6" t="s">
        <v>1127</v>
      </c>
      <c r="Z211" s="6"/>
      <c r="AA211" s="6"/>
      <c r="AB211" s="16"/>
    </row>
    <row r="212" spans="6:28" x14ac:dyDescent="0.25">
      <c r="F212" s="17"/>
      <c r="I212" s="68"/>
      <c r="J212" s="85" t="s">
        <v>158</v>
      </c>
      <c r="V212" s="6" t="str">
        <f t="shared" ref="V212:V233" si="13">W212&amp;Y212</f>
        <v>6010Solomon Group -  Manurewa</v>
      </c>
      <c r="W212" s="100">
        <v>6010</v>
      </c>
      <c r="X212" s="101" t="s">
        <v>512</v>
      </c>
      <c r="Y212" s="100" t="s">
        <v>679</v>
      </c>
      <c r="Z212" s="100" t="s">
        <v>580</v>
      </c>
      <c r="AA212" s="100" t="s">
        <v>520</v>
      </c>
      <c r="AB212" s="16"/>
    </row>
    <row r="213" spans="6:28" x14ac:dyDescent="0.25">
      <c r="F213" s="17"/>
      <c r="I213" s="68"/>
      <c r="J213" s="85" t="s">
        <v>159</v>
      </c>
      <c r="V213" s="6" t="str">
        <f t="shared" si="13"/>
        <v>6010Solomon Group - Panmure</v>
      </c>
      <c r="W213" s="100">
        <v>6010</v>
      </c>
      <c r="X213" s="101" t="s">
        <v>515</v>
      </c>
      <c r="Y213" s="100" t="s">
        <v>680</v>
      </c>
      <c r="Z213" s="100" t="s">
        <v>519</v>
      </c>
      <c r="AA213" s="100" t="s">
        <v>520</v>
      </c>
      <c r="AB213" s="16"/>
    </row>
    <row r="214" spans="6:28" x14ac:dyDescent="0.25">
      <c r="F214" s="17"/>
      <c r="I214" s="68"/>
      <c r="J214" s="85" t="s">
        <v>1163</v>
      </c>
      <c r="V214" s="6" t="str">
        <f t="shared" si="13"/>
        <v>6010Weltec</v>
      </c>
      <c r="W214" s="100">
        <v>6010</v>
      </c>
      <c r="X214" s="101" t="s">
        <v>522</v>
      </c>
      <c r="Y214" s="100" t="s">
        <v>683</v>
      </c>
      <c r="Z214" s="100" t="s">
        <v>658</v>
      </c>
      <c r="AA214" s="100" t="s">
        <v>511</v>
      </c>
      <c r="AB214" s="16"/>
    </row>
    <row r="215" spans="6:28" x14ac:dyDescent="0.25">
      <c r="F215" s="17"/>
      <c r="I215" s="68"/>
      <c r="J215" s="85" t="s">
        <v>1165</v>
      </c>
      <c r="V215" s="6" t="str">
        <f t="shared" si="13"/>
        <v>6010Wintec</v>
      </c>
      <c r="W215" s="100">
        <v>6010</v>
      </c>
      <c r="X215" s="101" t="s">
        <v>533</v>
      </c>
      <c r="Y215" s="100" t="s">
        <v>272</v>
      </c>
      <c r="Z215" s="100" t="s">
        <v>516</v>
      </c>
      <c r="AA215" s="100" t="s">
        <v>517</v>
      </c>
      <c r="AB215" s="16"/>
    </row>
    <row r="216" spans="6:28" x14ac:dyDescent="0.25">
      <c r="F216" s="17"/>
      <c r="I216" s="68"/>
      <c r="J216" s="85" t="s">
        <v>1166</v>
      </c>
      <c r="V216" s="6" t="str">
        <f t="shared" si="13"/>
        <v>6011Ardmore Flying School</v>
      </c>
      <c r="W216" s="100">
        <v>6011</v>
      </c>
      <c r="X216" s="101" t="s">
        <v>507</v>
      </c>
      <c r="Y216" s="100" t="s">
        <v>685</v>
      </c>
      <c r="Z216" s="100" t="s">
        <v>628</v>
      </c>
      <c r="AA216" s="100" t="s">
        <v>520</v>
      </c>
      <c r="AB216" s="16"/>
    </row>
    <row r="217" spans="6:28" x14ac:dyDescent="0.25">
      <c r="F217" s="17"/>
      <c r="I217" s="68"/>
      <c r="J217" s="85" t="s">
        <v>1173</v>
      </c>
      <c r="V217" s="6" t="str">
        <f t="shared" si="13"/>
        <v>6011AWI International Education Group</v>
      </c>
      <c r="W217" s="100">
        <v>6011</v>
      </c>
      <c r="X217" s="101" t="s">
        <v>540</v>
      </c>
      <c r="Y217" s="100" t="s">
        <v>701</v>
      </c>
      <c r="Z217" s="100" t="s">
        <v>519</v>
      </c>
      <c r="AA217" s="100" t="s">
        <v>520</v>
      </c>
      <c r="AB217" s="16"/>
    </row>
    <row r="218" spans="6:28" x14ac:dyDescent="0.25">
      <c r="F218" s="17"/>
      <c r="I218" s="68"/>
      <c r="J218" s="85" t="s">
        <v>1336</v>
      </c>
      <c r="V218" s="6" t="str">
        <f t="shared" si="13"/>
        <v>6011Bay Flight International Ltd</v>
      </c>
      <c r="W218" s="100">
        <v>6011</v>
      </c>
      <c r="X218" s="101" t="s">
        <v>508</v>
      </c>
      <c r="Y218" s="100" t="s">
        <v>686</v>
      </c>
      <c r="Z218" s="100" t="s">
        <v>524</v>
      </c>
      <c r="AA218" s="100" t="s">
        <v>525</v>
      </c>
      <c r="AB218" s="16"/>
    </row>
    <row r="219" spans="6:28" x14ac:dyDescent="0.25">
      <c r="F219" s="17"/>
      <c r="I219" s="68"/>
      <c r="J219" s="85" t="s">
        <v>1337</v>
      </c>
      <c r="V219" s="6" t="str">
        <f t="shared" si="13"/>
        <v>6011Christchurch Helicopters Ltd</v>
      </c>
      <c r="W219" s="100">
        <v>6011</v>
      </c>
      <c r="X219" s="101" t="s">
        <v>509</v>
      </c>
      <c r="Y219" s="100" t="s">
        <v>687</v>
      </c>
      <c r="Z219" s="100" t="s">
        <v>498</v>
      </c>
      <c r="AA219" s="100" t="s">
        <v>497</v>
      </c>
      <c r="AB219" s="16"/>
    </row>
    <row r="220" spans="6:28" x14ac:dyDescent="0.25">
      <c r="F220" s="17"/>
      <c r="I220" s="68"/>
      <c r="J220" s="85" t="s">
        <v>1338</v>
      </c>
      <c r="V220" s="6" t="str">
        <f t="shared" si="13"/>
        <v>6011Extramural</v>
      </c>
      <c r="W220" s="100">
        <v>6011</v>
      </c>
      <c r="X220" s="101" t="s">
        <v>1512</v>
      </c>
      <c r="Y220" s="100" t="s">
        <v>1281</v>
      </c>
      <c r="Z220" s="100" t="s">
        <v>1281</v>
      </c>
      <c r="AA220" s="100" t="s">
        <v>1281</v>
      </c>
      <c r="AB220" s="16"/>
    </row>
    <row r="221" spans="6:28" x14ac:dyDescent="0.25">
      <c r="F221" s="17"/>
      <c r="I221" s="68"/>
      <c r="J221" s="85" t="s">
        <v>1177</v>
      </c>
      <c r="V221" s="6" t="str">
        <f t="shared" si="13"/>
        <v>6011Flight Training Manawhatu</v>
      </c>
      <c r="W221" s="100">
        <v>6011</v>
      </c>
      <c r="X221" s="101" t="s">
        <v>512</v>
      </c>
      <c r="Y221" s="100" t="s">
        <v>688</v>
      </c>
      <c r="Z221" s="100" t="s">
        <v>671</v>
      </c>
      <c r="AA221" s="100" t="s">
        <v>668</v>
      </c>
      <c r="AB221" s="16"/>
    </row>
    <row r="222" spans="6:28" x14ac:dyDescent="0.25">
      <c r="F222" s="17"/>
      <c r="I222" s="68"/>
      <c r="J222" s="85" t="s">
        <v>1339</v>
      </c>
      <c r="V222" s="6" t="str">
        <f t="shared" si="13"/>
        <v>6011Garden City Helicopters</v>
      </c>
      <c r="W222" s="100">
        <v>6011</v>
      </c>
      <c r="X222" s="101" t="s">
        <v>535</v>
      </c>
      <c r="Y222" s="100" t="s">
        <v>697</v>
      </c>
      <c r="Z222" s="100" t="s">
        <v>498</v>
      </c>
      <c r="AA222" s="100" t="s">
        <v>497</v>
      </c>
      <c r="AB222" s="16"/>
    </row>
    <row r="223" spans="6:28" x14ac:dyDescent="0.25">
      <c r="F223" s="17"/>
      <c r="I223" s="68"/>
      <c r="J223" s="85" t="s">
        <v>160</v>
      </c>
      <c r="V223" s="6" t="str">
        <f t="shared" si="13"/>
        <v>6011Global Campus Auckland</v>
      </c>
      <c r="W223" s="100">
        <v>6011</v>
      </c>
      <c r="X223" s="101" t="s">
        <v>546</v>
      </c>
      <c r="Y223" s="100" t="s">
        <v>1568</v>
      </c>
      <c r="Z223" s="100" t="s">
        <v>519</v>
      </c>
      <c r="AA223" s="100" t="s">
        <v>520</v>
      </c>
      <c r="AB223" s="16"/>
    </row>
    <row r="224" spans="6:28" x14ac:dyDescent="0.25">
      <c r="F224" s="17"/>
      <c r="I224" s="68"/>
      <c r="J224" s="85" t="s">
        <v>161</v>
      </c>
      <c r="V224" s="6" t="str">
        <f t="shared" si="13"/>
        <v>6011Helipro NZ (Aviation Training) Ltd</v>
      </c>
      <c r="W224" s="100">
        <v>6011</v>
      </c>
      <c r="X224" s="101" t="s">
        <v>515</v>
      </c>
      <c r="Y224" s="100" t="s">
        <v>689</v>
      </c>
      <c r="Z224" s="100" t="s">
        <v>667</v>
      </c>
      <c r="AA224" s="100" t="s">
        <v>668</v>
      </c>
      <c r="AB224" s="16"/>
    </row>
    <row r="225" spans="6:28" x14ac:dyDescent="0.25">
      <c r="F225" s="17"/>
      <c r="I225" s="68"/>
      <c r="J225" s="85" t="s">
        <v>162</v>
      </c>
      <c r="V225" s="6" t="str">
        <f t="shared" si="13"/>
        <v>6011International Aviation Academy New Zealand</v>
      </c>
      <c r="W225" s="100">
        <v>6011</v>
      </c>
      <c r="X225" s="101" t="s">
        <v>518</v>
      </c>
      <c r="Y225" s="100" t="s">
        <v>690</v>
      </c>
      <c r="Z225" s="100" t="s">
        <v>498</v>
      </c>
      <c r="AA225" s="100" t="s">
        <v>497</v>
      </c>
      <c r="AB225" s="16"/>
    </row>
    <row r="226" spans="6:28" x14ac:dyDescent="0.25">
      <c r="F226" s="17"/>
      <c r="I226" s="68"/>
      <c r="J226" s="85" t="s">
        <v>1426</v>
      </c>
      <c r="V226" s="6" t="str">
        <f t="shared" si="13"/>
        <v>6011Kaikoura</v>
      </c>
      <c r="W226" s="100">
        <v>6011</v>
      </c>
      <c r="X226" s="101" t="s">
        <v>547</v>
      </c>
      <c r="Y226" s="100" t="s">
        <v>1569</v>
      </c>
      <c r="Z226" s="100" t="s">
        <v>1147</v>
      </c>
      <c r="AA226" s="100" t="s">
        <v>497</v>
      </c>
      <c r="AB226" s="16"/>
    </row>
    <row r="227" spans="6:28" x14ac:dyDescent="0.25">
      <c r="F227" s="17"/>
      <c r="I227" s="68"/>
      <c r="J227" s="85" t="s">
        <v>1427</v>
      </c>
      <c r="V227" s="6" t="str">
        <f t="shared" si="13"/>
        <v>6011Kurawaka Retreat Centre</v>
      </c>
      <c r="W227" s="100">
        <v>6011</v>
      </c>
      <c r="X227" s="101" t="s">
        <v>545</v>
      </c>
      <c r="Y227" s="100" t="s">
        <v>1567</v>
      </c>
      <c r="Z227" s="100" t="s">
        <v>651</v>
      </c>
      <c r="AA227" s="100" t="s">
        <v>514</v>
      </c>
      <c r="AB227" s="16"/>
    </row>
    <row r="228" spans="6:28" x14ac:dyDescent="0.25">
      <c r="F228" s="17"/>
      <c r="I228" s="68"/>
      <c r="J228" s="85" t="s">
        <v>163</v>
      </c>
      <c r="V228" s="6" t="str">
        <f t="shared" si="13"/>
        <v>6011Lifeway College</v>
      </c>
      <c r="W228" s="100">
        <v>6011</v>
      </c>
      <c r="X228" s="101" t="s">
        <v>542</v>
      </c>
      <c r="Y228" s="100" t="s">
        <v>703</v>
      </c>
      <c r="Z228" s="100" t="s">
        <v>712</v>
      </c>
      <c r="AA228" s="100" t="s">
        <v>520</v>
      </c>
      <c r="AB228" s="16"/>
    </row>
    <row r="229" spans="6:28" x14ac:dyDescent="0.25">
      <c r="F229" s="17"/>
      <c r="G229" s="17"/>
      <c r="H229" s="17"/>
      <c r="I229" s="68"/>
      <c r="J229" s="85" t="s">
        <v>164</v>
      </c>
      <c r="V229" s="6" t="str">
        <f t="shared" si="13"/>
        <v>6011Mainland Aviation College</v>
      </c>
      <c r="W229" s="100">
        <v>6011</v>
      </c>
      <c r="X229" s="101" t="s">
        <v>521</v>
      </c>
      <c r="Y229" s="100" t="s">
        <v>691</v>
      </c>
      <c r="Z229" s="100" t="s">
        <v>503</v>
      </c>
      <c r="AA229" s="100" t="s">
        <v>500</v>
      </c>
      <c r="AB229" s="16"/>
    </row>
    <row r="230" spans="6:28" x14ac:dyDescent="0.25">
      <c r="F230" s="17"/>
      <c r="G230" s="17"/>
      <c r="H230" s="17"/>
      <c r="I230" s="68"/>
      <c r="J230" s="85" t="s">
        <v>165</v>
      </c>
      <c r="V230" s="6" t="str">
        <f t="shared" si="13"/>
        <v>6011Marlborough Campus</v>
      </c>
      <c r="W230" s="100">
        <v>6011</v>
      </c>
      <c r="X230" s="101" t="s">
        <v>704</v>
      </c>
      <c r="Y230" s="100" t="s">
        <v>705</v>
      </c>
      <c r="Z230" s="100" t="s">
        <v>661</v>
      </c>
      <c r="AA230" s="100" t="s">
        <v>662</v>
      </c>
      <c r="AB230" s="16"/>
    </row>
    <row r="231" spans="6:28" x14ac:dyDescent="0.25">
      <c r="F231" s="17"/>
      <c r="G231" s="17"/>
      <c r="H231" s="17"/>
      <c r="I231" s="68"/>
      <c r="J231" s="85" t="s">
        <v>166</v>
      </c>
      <c r="V231" s="6" t="str">
        <f t="shared" si="13"/>
        <v>6011Nelson Aviation College</v>
      </c>
      <c r="W231" s="100">
        <v>6011</v>
      </c>
      <c r="X231" s="101" t="s">
        <v>522</v>
      </c>
      <c r="Y231" s="100" t="s">
        <v>692</v>
      </c>
      <c r="Z231" s="100" t="s">
        <v>693</v>
      </c>
      <c r="AA231" s="100" t="s">
        <v>694</v>
      </c>
      <c r="AB231" s="16"/>
    </row>
    <row r="232" spans="6:28" x14ac:dyDescent="0.25">
      <c r="F232" s="17"/>
      <c r="G232" s="17"/>
      <c r="H232" s="17"/>
      <c r="I232" s="68"/>
      <c r="J232" s="85" t="s">
        <v>167</v>
      </c>
      <c r="V232" s="6" t="str">
        <f t="shared" si="13"/>
        <v>6011Nelson Campus</v>
      </c>
      <c r="W232" s="100">
        <v>6011</v>
      </c>
      <c r="X232" s="101" t="s">
        <v>706</v>
      </c>
      <c r="Y232" s="100" t="s">
        <v>707</v>
      </c>
      <c r="Z232" s="100" t="s">
        <v>708</v>
      </c>
      <c r="AA232" s="100" t="s">
        <v>570</v>
      </c>
      <c r="AB232" s="16"/>
    </row>
    <row r="233" spans="6:28" x14ac:dyDescent="0.25">
      <c r="F233" s="17"/>
      <c r="G233" s="17"/>
      <c r="H233" s="17"/>
      <c r="I233" s="68"/>
      <c r="J233" s="85" t="s">
        <v>1428</v>
      </c>
      <c r="V233" s="6" t="str">
        <f t="shared" si="13"/>
        <v>6011New Plymouth Aero Club</v>
      </c>
      <c r="W233" s="100">
        <v>6011</v>
      </c>
      <c r="X233" s="101" t="s">
        <v>533</v>
      </c>
      <c r="Y233" s="100" t="s">
        <v>695</v>
      </c>
      <c r="Z233" s="100" t="s">
        <v>637</v>
      </c>
      <c r="AA233" s="100" t="s">
        <v>638</v>
      </c>
      <c r="AB233" s="16"/>
    </row>
    <row r="234" spans="6:28" x14ac:dyDescent="0.25">
      <c r="F234" s="17"/>
      <c r="G234" s="17"/>
      <c r="H234" s="17"/>
      <c r="I234" s="68"/>
      <c r="J234" s="85" t="s">
        <v>168</v>
      </c>
      <c r="V234" s="6"/>
      <c r="W234" s="6">
        <v>6011</v>
      </c>
      <c r="X234" s="6">
        <v>95</v>
      </c>
      <c r="Y234" s="6" t="s">
        <v>1127</v>
      </c>
      <c r="Z234" s="6"/>
      <c r="AA234" s="6"/>
      <c r="AB234" s="16"/>
    </row>
    <row r="235" spans="6:28" x14ac:dyDescent="0.25">
      <c r="F235" s="17"/>
      <c r="G235" s="23"/>
      <c r="H235" s="23"/>
      <c r="I235" s="68"/>
      <c r="J235" s="85" t="s">
        <v>1429</v>
      </c>
      <c r="V235" s="6" t="str">
        <f t="shared" ref="V235:V278" si="14">W235&amp;Y235</f>
        <v>6011NZ Organisation for Quality</v>
      </c>
      <c r="W235" s="100">
        <v>6011</v>
      </c>
      <c r="X235" s="101" t="s">
        <v>538</v>
      </c>
      <c r="Y235" s="100" t="s">
        <v>699</v>
      </c>
      <c r="Z235" s="100" t="s">
        <v>667</v>
      </c>
      <c r="AA235" s="100" t="s">
        <v>668</v>
      </c>
      <c r="AB235" s="16"/>
    </row>
    <row r="236" spans="6:28" x14ac:dyDescent="0.25">
      <c r="F236" s="17"/>
      <c r="G236" s="23"/>
      <c r="H236" s="23"/>
      <c r="I236" s="68"/>
      <c r="J236" s="85" t="s">
        <v>1430</v>
      </c>
      <c r="V236" s="6" t="str">
        <f t="shared" si="14"/>
        <v>6011Off Campus</v>
      </c>
      <c r="W236" s="102">
        <v>6011</v>
      </c>
      <c r="X236" s="103" t="s">
        <v>1570</v>
      </c>
      <c r="Y236" s="102" t="s">
        <v>1488</v>
      </c>
      <c r="Z236" s="102" t="s">
        <v>1489</v>
      </c>
      <c r="AA236" s="102" t="s">
        <v>1489</v>
      </c>
      <c r="AB236" s="16"/>
    </row>
    <row r="237" spans="6:28" x14ac:dyDescent="0.25">
      <c r="F237" s="17"/>
      <c r="I237" s="68"/>
      <c r="J237" s="85" t="s">
        <v>169</v>
      </c>
      <c r="V237" s="6" t="str">
        <f t="shared" si="14"/>
        <v>6011Richmond Campus</v>
      </c>
      <c r="W237" s="100">
        <v>6011</v>
      </c>
      <c r="X237" s="101" t="s">
        <v>709</v>
      </c>
      <c r="Y237" s="100" t="s">
        <v>710</v>
      </c>
      <c r="Z237" s="100" t="s">
        <v>693</v>
      </c>
      <c r="AA237" s="100" t="s">
        <v>694</v>
      </c>
      <c r="AB237" s="16"/>
    </row>
    <row r="238" spans="6:28" x14ac:dyDescent="0.25">
      <c r="F238" s="17"/>
      <c r="I238" s="68"/>
      <c r="J238" s="85" t="s">
        <v>170</v>
      </c>
      <c r="V238" s="6" t="str">
        <f t="shared" si="14"/>
        <v>6011Skills Update Training Institute</v>
      </c>
      <c r="W238" s="100">
        <v>6011</v>
      </c>
      <c r="X238" s="101" t="s">
        <v>537</v>
      </c>
      <c r="Y238" s="100" t="s">
        <v>698</v>
      </c>
      <c r="Z238" s="100" t="s">
        <v>580</v>
      </c>
      <c r="AA238" s="100" t="s">
        <v>520</v>
      </c>
      <c r="AB238" s="16"/>
    </row>
    <row r="239" spans="6:28" x14ac:dyDescent="0.25">
      <c r="F239" s="17"/>
      <c r="I239" s="68"/>
      <c r="J239" s="85" t="s">
        <v>172</v>
      </c>
      <c r="V239" s="6" t="str">
        <f t="shared" si="14"/>
        <v>6011Southern Training Services Limited (t/a 'Timaru Fishing School')</v>
      </c>
      <c r="W239" s="100">
        <v>6011</v>
      </c>
      <c r="X239" s="101" t="s">
        <v>541</v>
      </c>
      <c r="Y239" s="100" t="s">
        <v>702</v>
      </c>
      <c r="Z239" s="100" t="s">
        <v>501</v>
      </c>
      <c r="AA239" s="100" t="s">
        <v>497</v>
      </c>
      <c r="AB239" s="16"/>
    </row>
    <row r="240" spans="6:28" x14ac:dyDescent="0.25">
      <c r="F240" s="17"/>
      <c r="G240" s="23"/>
      <c r="H240" s="23"/>
      <c r="I240" s="68"/>
      <c r="J240" s="85" t="s">
        <v>173</v>
      </c>
      <c r="V240" s="6" t="str">
        <f t="shared" si="14"/>
        <v>6011UNITEC Marae</v>
      </c>
      <c r="W240" s="100">
        <v>6011</v>
      </c>
      <c r="X240" s="101" t="s">
        <v>544</v>
      </c>
      <c r="Y240" s="100" t="s">
        <v>1566</v>
      </c>
      <c r="Z240" s="100" t="s">
        <v>519</v>
      </c>
      <c r="AA240" s="100" t="s">
        <v>520</v>
      </c>
      <c r="AB240" s="16"/>
    </row>
    <row r="241" spans="6:28" x14ac:dyDescent="0.25">
      <c r="F241" s="17"/>
      <c r="G241" s="23"/>
      <c r="H241" s="23"/>
      <c r="I241" s="68"/>
      <c r="J241" s="85" t="s">
        <v>174</v>
      </c>
      <c r="V241" s="6" t="str">
        <f t="shared" si="14"/>
        <v>6011Waikato Aero Club</v>
      </c>
      <c r="W241" s="100">
        <v>6011</v>
      </c>
      <c r="X241" s="101" t="s">
        <v>534</v>
      </c>
      <c r="Y241" s="100" t="s">
        <v>696</v>
      </c>
      <c r="Z241" s="100" t="s">
        <v>516</v>
      </c>
      <c r="AA241" s="100" t="s">
        <v>517</v>
      </c>
      <c r="AB241" s="16"/>
    </row>
    <row r="242" spans="6:28" x14ac:dyDescent="0.25">
      <c r="F242" s="17"/>
      <c r="I242" s="68"/>
      <c r="J242" s="85" t="s">
        <v>175</v>
      </c>
      <c r="V242" s="6" t="str">
        <f t="shared" si="14"/>
        <v>6011Woodbourne Campus</v>
      </c>
      <c r="W242" s="100">
        <v>6011</v>
      </c>
      <c r="X242" s="101" t="s">
        <v>539</v>
      </c>
      <c r="Y242" s="100" t="s">
        <v>700</v>
      </c>
      <c r="Z242" s="100" t="s">
        <v>661</v>
      </c>
      <c r="AA242" s="100" t="s">
        <v>662</v>
      </c>
      <c r="AB242" s="16"/>
    </row>
    <row r="243" spans="6:28" x14ac:dyDescent="0.25">
      <c r="F243" s="17"/>
      <c r="I243" s="68"/>
      <c r="J243" s="85" t="s">
        <v>176</v>
      </c>
      <c r="V243" s="6" t="str">
        <f t="shared" si="14"/>
        <v>6012Ahipara</v>
      </c>
      <c r="W243" s="100">
        <v>6012</v>
      </c>
      <c r="X243" s="101" t="s">
        <v>518</v>
      </c>
      <c r="Y243" s="100" t="s">
        <v>297</v>
      </c>
      <c r="Z243" s="100" t="s">
        <v>567</v>
      </c>
      <c r="AA243" s="100" t="s">
        <v>531</v>
      </c>
      <c r="AB243" s="16"/>
    </row>
    <row r="244" spans="6:28" x14ac:dyDescent="0.25">
      <c r="F244" s="17"/>
      <c r="I244" s="68"/>
      <c r="J244" s="85" t="s">
        <v>177</v>
      </c>
      <c r="V244" s="6" t="str">
        <f t="shared" si="14"/>
        <v>6012ASB Leisure Centre</v>
      </c>
      <c r="W244" s="100">
        <v>6012</v>
      </c>
      <c r="X244" s="101" t="s">
        <v>534</v>
      </c>
      <c r="Y244" s="100" t="s">
        <v>300</v>
      </c>
      <c r="Z244" s="100" t="s">
        <v>530</v>
      </c>
      <c r="AA244" s="100" t="s">
        <v>531</v>
      </c>
      <c r="AB244" s="16"/>
    </row>
    <row r="245" spans="6:28" x14ac:dyDescent="0.25">
      <c r="F245" s="17"/>
      <c r="J245" s="85" t="s">
        <v>1431</v>
      </c>
      <c r="V245" s="6" t="str">
        <f t="shared" si="14"/>
        <v>6012Auckland Learning Centre</v>
      </c>
      <c r="W245" s="100">
        <v>6012</v>
      </c>
      <c r="X245" s="101" t="s">
        <v>549</v>
      </c>
      <c r="Y245" s="100" t="s">
        <v>713</v>
      </c>
      <c r="Z245" s="100" t="s">
        <v>519</v>
      </c>
      <c r="AA245" s="100" t="s">
        <v>520</v>
      </c>
      <c r="AB245" s="16"/>
    </row>
    <row r="246" spans="6:28" x14ac:dyDescent="0.25">
      <c r="F246" s="17"/>
      <c r="J246" s="85" t="s">
        <v>1432</v>
      </c>
      <c r="V246" s="6" t="str">
        <f t="shared" si="14"/>
        <v>6012Auckland Northshore District</v>
      </c>
      <c r="W246" s="100">
        <v>6012</v>
      </c>
      <c r="X246" s="101" t="s">
        <v>1503</v>
      </c>
      <c r="Y246" s="100" t="s">
        <v>1589</v>
      </c>
      <c r="Z246" s="100" t="s">
        <v>578</v>
      </c>
      <c r="AA246" s="100" t="s">
        <v>520</v>
      </c>
      <c r="AB246" s="16"/>
    </row>
    <row r="247" spans="6:28" x14ac:dyDescent="0.25">
      <c r="F247" s="17"/>
      <c r="J247" s="85" t="s">
        <v>178</v>
      </c>
      <c r="V247" s="6" t="str">
        <f t="shared" si="14"/>
        <v>6012Auckland South Districts Sites</v>
      </c>
      <c r="W247" s="102">
        <v>6012</v>
      </c>
      <c r="X247" s="103" t="s">
        <v>602</v>
      </c>
      <c r="Y247" s="102" t="s">
        <v>1580</v>
      </c>
      <c r="Z247" s="102" t="s">
        <v>1489</v>
      </c>
      <c r="AA247" s="102" t="s">
        <v>520</v>
      </c>
      <c r="AB247" s="16"/>
    </row>
    <row r="248" spans="6:28" x14ac:dyDescent="0.25">
      <c r="F248" s="17"/>
      <c r="J248" s="85" t="s">
        <v>1433</v>
      </c>
      <c r="V248" s="6" t="str">
        <f t="shared" si="14"/>
        <v>6012Auckland Western District</v>
      </c>
      <c r="W248" s="100">
        <v>6012</v>
      </c>
      <c r="X248" s="101" t="s">
        <v>629</v>
      </c>
      <c r="Y248" s="100" t="s">
        <v>1590</v>
      </c>
      <c r="Z248" s="100" t="s">
        <v>587</v>
      </c>
      <c r="AA248" s="100" t="s">
        <v>520</v>
      </c>
      <c r="AB248" s="16"/>
    </row>
    <row r="249" spans="6:28" x14ac:dyDescent="0.25">
      <c r="F249" s="17"/>
      <c r="J249" s="85" t="s">
        <v>180</v>
      </c>
      <c r="V249" s="6" t="str">
        <f t="shared" si="14"/>
        <v>6012Bay of Islands - Kawakawa</v>
      </c>
      <c r="W249" s="100">
        <v>6012</v>
      </c>
      <c r="X249" s="101" t="s">
        <v>521</v>
      </c>
      <c r="Y249" s="100" t="s">
        <v>298</v>
      </c>
      <c r="Z249" s="100" t="s">
        <v>567</v>
      </c>
      <c r="AA249" s="100" t="s">
        <v>531</v>
      </c>
      <c r="AB249" s="16"/>
    </row>
    <row r="250" spans="6:28" x14ac:dyDescent="0.25">
      <c r="F250" s="17"/>
      <c r="J250" s="85" t="s">
        <v>181</v>
      </c>
      <c r="V250" s="6" t="str">
        <f t="shared" si="14"/>
        <v>6012Bay of Islands - Kerikeri</v>
      </c>
      <c r="W250" s="100">
        <v>6012</v>
      </c>
      <c r="X250" s="101" t="s">
        <v>502</v>
      </c>
      <c r="Y250" s="100" t="s">
        <v>289</v>
      </c>
      <c r="Z250" s="100" t="s">
        <v>567</v>
      </c>
      <c r="AA250" s="100" t="s">
        <v>531</v>
      </c>
      <c r="AB250" s="16"/>
    </row>
    <row r="251" spans="6:28" x14ac:dyDescent="0.25">
      <c r="F251" s="17"/>
      <c r="J251" s="85" t="s">
        <v>182</v>
      </c>
      <c r="V251" s="6" t="str">
        <f t="shared" si="14"/>
        <v>6012Bay of Plenty District</v>
      </c>
      <c r="W251" s="102">
        <v>6012</v>
      </c>
      <c r="X251" s="103" t="s">
        <v>615</v>
      </c>
      <c r="Y251" s="102" t="s">
        <v>1584</v>
      </c>
      <c r="Z251" s="102" t="s">
        <v>1489</v>
      </c>
      <c r="AA251" s="102" t="s">
        <v>525</v>
      </c>
      <c r="AB251" s="16"/>
    </row>
    <row r="252" spans="6:28" x14ac:dyDescent="0.25">
      <c r="F252" s="17"/>
      <c r="J252" s="85" t="s">
        <v>1434</v>
      </c>
      <c r="V252" s="6" t="str">
        <f t="shared" si="14"/>
        <v>6012Canterbury District</v>
      </c>
      <c r="W252" s="102">
        <v>6012</v>
      </c>
      <c r="X252" s="103" t="s">
        <v>620</v>
      </c>
      <c r="Y252" s="102" t="s">
        <v>1586</v>
      </c>
      <c r="Z252" s="102" t="s">
        <v>1489</v>
      </c>
      <c r="AA252" s="102" t="s">
        <v>497</v>
      </c>
      <c r="AB252" s="16"/>
    </row>
    <row r="253" spans="6:28" x14ac:dyDescent="0.25">
      <c r="F253" s="17"/>
      <c r="J253" s="85" t="s">
        <v>183</v>
      </c>
      <c r="V253" s="6" t="str">
        <f t="shared" si="14"/>
        <v>6012Cedar Centre</v>
      </c>
      <c r="W253" s="100">
        <v>6012</v>
      </c>
      <c r="X253" s="101" t="s">
        <v>553</v>
      </c>
      <c r="Y253" s="100" t="s">
        <v>1575</v>
      </c>
      <c r="Z253" s="100" t="s">
        <v>578</v>
      </c>
      <c r="AA253" s="100" t="s">
        <v>520</v>
      </c>
      <c r="AB253" s="16"/>
    </row>
    <row r="254" spans="6:28" x14ac:dyDescent="0.25">
      <c r="F254" s="17"/>
      <c r="J254" s="85" t="s">
        <v>184</v>
      </c>
      <c r="V254" s="6" t="str">
        <f t="shared" si="14"/>
        <v>6012Coatesville</v>
      </c>
      <c r="W254" s="100">
        <v>6012</v>
      </c>
      <c r="X254" s="101" t="s">
        <v>542</v>
      </c>
      <c r="Y254" s="100" t="s">
        <v>308</v>
      </c>
      <c r="Z254" s="100" t="s">
        <v>712</v>
      </c>
      <c r="AA254" s="100" t="s">
        <v>520</v>
      </c>
      <c r="AB254" s="16"/>
    </row>
    <row r="255" spans="6:28" x14ac:dyDescent="0.25">
      <c r="F255" s="17"/>
      <c r="J255" s="85" t="s">
        <v>185</v>
      </c>
      <c r="V255" s="6" t="str">
        <f t="shared" si="14"/>
        <v>6012Courses delivered extramurally or by distance learning</v>
      </c>
      <c r="W255" s="100">
        <v>6012</v>
      </c>
      <c r="X255" s="101" t="s">
        <v>1512</v>
      </c>
      <c r="Y255" s="100" t="s">
        <v>1593</v>
      </c>
      <c r="Z255" s="100" t="s">
        <v>1281</v>
      </c>
      <c r="AA255" s="100" t="s">
        <v>1281</v>
      </c>
      <c r="AB255" s="16"/>
    </row>
    <row r="256" spans="6:28" x14ac:dyDescent="0.25">
      <c r="F256" s="17"/>
      <c r="J256" s="85" t="s">
        <v>1435</v>
      </c>
      <c r="V256" s="6" t="str">
        <f t="shared" si="14"/>
        <v>6012Dargaville</v>
      </c>
      <c r="W256" s="100">
        <v>6012</v>
      </c>
      <c r="X256" s="101" t="s">
        <v>548</v>
      </c>
      <c r="Y256" s="100" t="s">
        <v>313</v>
      </c>
      <c r="Z256" s="100" t="s">
        <v>711</v>
      </c>
      <c r="AA256" s="100" t="s">
        <v>531</v>
      </c>
      <c r="AB256" s="16"/>
    </row>
    <row r="257" spans="6:28" x14ac:dyDescent="0.25">
      <c r="F257" s="17"/>
      <c r="J257" s="85" t="s">
        <v>186</v>
      </c>
      <c r="V257" s="6" t="str">
        <f t="shared" si="14"/>
        <v>6012Downtown Learning Centre</v>
      </c>
      <c r="W257" s="100">
        <v>6012</v>
      </c>
      <c r="X257" s="101" t="s">
        <v>539</v>
      </c>
      <c r="Y257" s="100" t="s">
        <v>305</v>
      </c>
      <c r="Z257" s="100" t="s">
        <v>530</v>
      </c>
      <c r="AA257" s="100" t="s">
        <v>531</v>
      </c>
      <c r="AB257" s="16"/>
    </row>
    <row r="258" spans="6:28" x14ac:dyDescent="0.25">
      <c r="F258" s="17"/>
      <c r="J258" s="85" t="s">
        <v>187</v>
      </c>
      <c r="V258" s="6" t="str">
        <f t="shared" si="14"/>
        <v>6012Far North District sites</v>
      </c>
      <c r="W258" s="100">
        <v>6012</v>
      </c>
      <c r="X258" s="101" t="s">
        <v>557</v>
      </c>
      <c r="Y258" s="100" t="s">
        <v>1576</v>
      </c>
      <c r="Z258" s="100" t="s">
        <v>567</v>
      </c>
      <c r="AA258" s="100" t="s">
        <v>531</v>
      </c>
      <c r="AB258" s="16"/>
    </row>
    <row r="259" spans="6:28" x14ac:dyDescent="0.25">
      <c r="F259" s="17"/>
      <c r="J259" s="85" t="s">
        <v>1436</v>
      </c>
      <c r="V259" s="6" t="str">
        <f t="shared" si="14"/>
        <v>6012Future Trades Campus</v>
      </c>
      <c r="W259" s="100">
        <v>6012</v>
      </c>
      <c r="X259" s="101" t="s">
        <v>540</v>
      </c>
      <c r="Y259" s="100" t="s">
        <v>306</v>
      </c>
      <c r="Z259" s="100" t="s">
        <v>530</v>
      </c>
      <c r="AA259" s="100" t="s">
        <v>531</v>
      </c>
      <c r="AB259" s="16"/>
    </row>
    <row r="260" spans="6:28" x14ac:dyDescent="0.25">
      <c r="F260" s="17"/>
      <c r="J260" s="85" t="s">
        <v>1437</v>
      </c>
      <c r="V260" s="6" t="str">
        <f t="shared" si="14"/>
        <v>6012Glenbervie</v>
      </c>
      <c r="W260" s="100">
        <v>6012</v>
      </c>
      <c r="X260" s="101" t="s">
        <v>506</v>
      </c>
      <c r="Y260" s="100" t="s">
        <v>291</v>
      </c>
      <c r="Z260" s="100" t="s">
        <v>530</v>
      </c>
      <c r="AA260" s="100" t="s">
        <v>531</v>
      </c>
      <c r="AB260" s="16"/>
    </row>
    <row r="261" spans="6:28" x14ac:dyDescent="0.25">
      <c r="F261" s="17"/>
      <c r="J261" s="85" t="s">
        <v>188</v>
      </c>
      <c r="V261" s="6" t="str">
        <f t="shared" si="14"/>
        <v>6012Hungry Creek Art School</v>
      </c>
      <c r="W261" s="100">
        <v>6012</v>
      </c>
      <c r="X261" s="101" t="s">
        <v>546</v>
      </c>
      <c r="Y261" s="100" t="s">
        <v>311</v>
      </c>
      <c r="Z261" s="100" t="s">
        <v>712</v>
      </c>
      <c r="AA261" s="100" t="s">
        <v>520</v>
      </c>
      <c r="AB261" s="16"/>
    </row>
    <row r="262" spans="6:28" x14ac:dyDescent="0.25">
      <c r="F262" s="17"/>
      <c r="J262" s="85" t="s">
        <v>189</v>
      </c>
      <c r="V262" s="6" t="str">
        <f t="shared" si="14"/>
        <v>6012ICA</v>
      </c>
      <c r="W262" s="100">
        <v>6012</v>
      </c>
      <c r="X262" s="101" t="s">
        <v>631</v>
      </c>
      <c r="Y262" s="100" t="s">
        <v>1591</v>
      </c>
      <c r="Z262" s="100" t="s">
        <v>519</v>
      </c>
      <c r="AA262" s="100" t="s">
        <v>520</v>
      </c>
      <c r="AB262" s="16"/>
    </row>
    <row r="263" spans="6:28" x14ac:dyDescent="0.25">
      <c r="F263" s="17"/>
      <c r="J263" s="85" t="s">
        <v>1438</v>
      </c>
      <c r="V263" s="6" t="str">
        <f t="shared" si="14"/>
        <v>6012International College of Auckland</v>
      </c>
      <c r="W263" s="100">
        <v>6012</v>
      </c>
      <c r="X263" s="101" t="s">
        <v>607</v>
      </c>
      <c r="Y263" s="100" t="s">
        <v>804</v>
      </c>
      <c r="Z263" s="100" t="s">
        <v>519</v>
      </c>
      <c r="AA263" s="100" t="s">
        <v>520</v>
      </c>
      <c r="AB263" s="16"/>
    </row>
    <row r="264" spans="6:28" x14ac:dyDescent="0.25">
      <c r="F264" s="17"/>
      <c r="J264" s="85" t="s">
        <v>190</v>
      </c>
      <c r="V264" s="6" t="str">
        <f t="shared" si="14"/>
        <v>6012Kaikohe</v>
      </c>
      <c r="W264" s="100">
        <v>6012</v>
      </c>
      <c r="X264" s="101" t="s">
        <v>508</v>
      </c>
      <c r="Y264" s="100" t="s">
        <v>293</v>
      </c>
      <c r="Z264" s="100" t="s">
        <v>567</v>
      </c>
      <c r="AA264" s="100" t="s">
        <v>531</v>
      </c>
      <c r="AB264" s="16"/>
    </row>
    <row r="265" spans="6:28" x14ac:dyDescent="0.25">
      <c r="F265" s="17"/>
      <c r="J265" s="85" t="s">
        <v>1439</v>
      </c>
      <c r="V265" s="6" t="str">
        <f t="shared" si="14"/>
        <v>6012Kaipara Coast</v>
      </c>
      <c r="W265" s="100">
        <v>6012</v>
      </c>
      <c r="X265" s="101" t="s">
        <v>552</v>
      </c>
      <c r="Y265" s="100" t="s">
        <v>1574</v>
      </c>
      <c r="Z265" s="100" t="s">
        <v>712</v>
      </c>
      <c r="AA265" s="100" t="s">
        <v>520</v>
      </c>
      <c r="AB265" s="16"/>
    </row>
    <row r="266" spans="6:28" x14ac:dyDescent="0.25">
      <c r="F266" s="17"/>
      <c r="J266" s="85" t="s">
        <v>191</v>
      </c>
      <c r="V266" s="6" t="str">
        <f t="shared" si="14"/>
        <v>6012Kaipara District Sites</v>
      </c>
      <c r="W266" s="100">
        <v>6012</v>
      </c>
      <c r="X266" s="101" t="s">
        <v>561</v>
      </c>
      <c r="Y266" s="100" t="s">
        <v>1578</v>
      </c>
      <c r="Z266" s="100" t="s">
        <v>711</v>
      </c>
      <c r="AA266" s="100" t="s">
        <v>531</v>
      </c>
      <c r="AB266" s="16"/>
    </row>
    <row r="267" spans="6:28" x14ac:dyDescent="0.25">
      <c r="F267" s="17"/>
      <c r="J267" s="85" t="s">
        <v>192</v>
      </c>
      <c r="V267" s="6" t="str">
        <f t="shared" si="14"/>
        <v>6012Kaitaia Campus</v>
      </c>
      <c r="W267" s="100">
        <v>6012</v>
      </c>
      <c r="X267" s="101" t="s">
        <v>507</v>
      </c>
      <c r="Y267" s="100" t="s">
        <v>292</v>
      </c>
      <c r="Z267" s="100" t="s">
        <v>567</v>
      </c>
      <c r="AA267" s="100" t="s">
        <v>531</v>
      </c>
      <c r="AB267" s="16"/>
    </row>
    <row r="268" spans="6:28" x14ac:dyDescent="0.25">
      <c r="F268" s="17"/>
      <c r="J268" s="85" t="s">
        <v>193</v>
      </c>
      <c r="V268" s="6" t="str">
        <f t="shared" si="14"/>
        <v>6012Kaitaia College</v>
      </c>
      <c r="W268" s="100">
        <v>6012</v>
      </c>
      <c r="X268" s="101" t="s">
        <v>544</v>
      </c>
      <c r="Y268" s="100" t="s">
        <v>309</v>
      </c>
      <c r="Z268" s="100" t="s">
        <v>567</v>
      </c>
      <c r="AA268" s="100" t="s">
        <v>531</v>
      </c>
      <c r="AB268" s="16"/>
    </row>
    <row r="269" spans="6:28" x14ac:dyDescent="0.25">
      <c r="F269" s="17"/>
      <c r="J269" s="85" t="s">
        <v>194</v>
      </c>
      <c r="V269" s="6" t="str">
        <f t="shared" si="14"/>
        <v>6012Kawakawa</v>
      </c>
      <c r="W269" s="100">
        <v>6012</v>
      </c>
      <c r="X269" s="101" t="s">
        <v>522</v>
      </c>
      <c r="Y269" s="100" t="s">
        <v>299</v>
      </c>
      <c r="Z269" s="100" t="s">
        <v>567</v>
      </c>
      <c r="AA269" s="100" t="s">
        <v>531</v>
      </c>
      <c r="AB269" s="16"/>
    </row>
    <row r="270" spans="6:28" x14ac:dyDescent="0.25">
      <c r="F270" s="17"/>
      <c r="J270" s="85" t="s">
        <v>195</v>
      </c>
      <c r="V270" s="6" t="str">
        <f t="shared" si="14"/>
        <v>6012LifeWay College; Life North Centre</v>
      </c>
      <c r="W270" s="100">
        <v>6012</v>
      </c>
      <c r="X270" s="101" t="s">
        <v>545</v>
      </c>
      <c r="Y270" s="100" t="s">
        <v>310</v>
      </c>
      <c r="Z270" s="100" t="s">
        <v>712</v>
      </c>
      <c r="AA270" s="100" t="s">
        <v>520</v>
      </c>
      <c r="AB270" s="16"/>
    </row>
    <row r="271" spans="6:28" x14ac:dyDescent="0.25">
      <c r="F271" s="17"/>
      <c r="J271" s="85" t="s">
        <v>196</v>
      </c>
      <c r="V271" s="6" t="str">
        <f t="shared" si="14"/>
        <v>6012Mahimaru Marae</v>
      </c>
      <c r="W271" s="100">
        <v>6012</v>
      </c>
      <c r="X271" s="101" t="s">
        <v>550</v>
      </c>
      <c r="Y271" s="100" t="s">
        <v>1572</v>
      </c>
      <c r="Z271" s="100" t="s">
        <v>567</v>
      </c>
      <c r="AA271" s="100" t="s">
        <v>531</v>
      </c>
      <c r="AB271" s="16"/>
    </row>
    <row r="272" spans="6:28" x14ac:dyDescent="0.25">
      <c r="F272" s="17"/>
      <c r="J272" s="85" t="s">
        <v>197</v>
      </c>
      <c r="V272" s="6" t="str">
        <f t="shared" si="14"/>
        <v>6012Main Campus</v>
      </c>
      <c r="W272" s="100">
        <v>6012</v>
      </c>
      <c r="X272" s="101" t="s">
        <v>492</v>
      </c>
      <c r="Y272" s="100" t="s">
        <v>231</v>
      </c>
      <c r="Z272" s="100" t="s">
        <v>530</v>
      </c>
      <c r="AA272" s="100" t="s">
        <v>531</v>
      </c>
      <c r="AB272" s="16"/>
    </row>
    <row r="273" spans="6:28" x14ac:dyDescent="0.25">
      <c r="F273" s="17"/>
      <c r="J273" s="85" t="s">
        <v>198</v>
      </c>
      <c r="V273" s="6" t="str">
        <f t="shared" si="14"/>
        <v>6012Manawatu District</v>
      </c>
      <c r="W273" s="100">
        <v>6012</v>
      </c>
      <c r="X273" s="101" t="s">
        <v>611</v>
      </c>
      <c r="Y273" s="100" t="s">
        <v>671</v>
      </c>
      <c r="Z273" s="100" t="s">
        <v>671</v>
      </c>
      <c r="AA273" s="100" t="s">
        <v>668</v>
      </c>
      <c r="AB273" s="16"/>
    </row>
    <row r="274" spans="6:28" x14ac:dyDescent="0.25">
      <c r="F274" s="17"/>
      <c r="J274" s="85" t="s">
        <v>199</v>
      </c>
      <c r="V274" s="6" t="str">
        <f t="shared" si="14"/>
        <v>6012Mangawhai</v>
      </c>
      <c r="W274" s="100">
        <v>6012</v>
      </c>
      <c r="X274" s="101" t="s">
        <v>536</v>
      </c>
      <c r="Y274" s="100" t="s">
        <v>302</v>
      </c>
      <c r="Z274" s="100" t="s">
        <v>711</v>
      </c>
      <c r="AA274" s="100" t="s">
        <v>531</v>
      </c>
      <c r="AB274" s="16"/>
    </row>
    <row r="275" spans="6:28" x14ac:dyDescent="0.25">
      <c r="F275" s="17"/>
      <c r="J275" s="85" t="s">
        <v>200</v>
      </c>
      <c r="V275" s="6" t="str">
        <f t="shared" si="14"/>
        <v>6012Mangonui</v>
      </c>
      <c r="W275" s="100">
        <v>6012</v>
      </c>
      <c r="X275" s="101" t="s">
        <v>509</v>
      </c>
      <c r="Y275" s="100" t="s">
        <v>294</v>
      </c>
      <c r="Z275" s="100" t="s">
        <v>567</v>
      </c>
      <c r="AA275" s="100" t="s">
        <v>531</v>
      </c>
      <c r="AB275" s="16"/>
    </row>
    <row r="276" spans="6:28" x14ac:dyDescent="0.25">
      <c r="F276" s="17"/>
      <c r="J276" s="85" t="s">
        <v>201</v>
      </c>
      <c r="V276" s="6" t="str">
        <f t="shared" si="14"/>
        <v>6012Mid Northland District</v>
      </c>
      <c r="W276" s="102">
        <v>6012</v>
      </c>
      <c r="X276" s="103" t="s">
        <v>604</v>
      </c>
      <c r="Y276" s="102" t="s">
        <v>1581</v>
      </c>
      <c r="Z276" s="102" t="s">
        <v>1489</v>
      </c>
      <c r="AA276" s="102" t="s">
        <v>531</v>
      </c>
      <c r="AB276" s="16"/>
    </row>
    <row r="277" spans="6:28" x14ac:dyDescent="0.25">
      <c r="F277" s="17"/>
      <c r="J277" s="85" t="s">
        <v>202</v>
      </c>
      <c r="V277" s="6" t="str">
        <f t="shared" si="14"/>
        <v>6012Moerewa</v>
      </c>
      <c r="W277" s="100">
        <v>6012</v>
      </c>
      <c r="X277" s="101" t="s">
        <v>551</v>
      </c>
      <c r="Y277" s="100" t="s">
        <v>1573</v>
      </c>
      <c r="Z277" s="100" t="s">
        <v>567</v>
      </c>
      <c r="AA277" s="100" t="s">
        <v>531</v>
      </c>
      <c r="AB277" s="16"/>
    </row>
    <row r="278" spans="6:28" x14ac:dyDescent="0.25">
      <c r="F278" s="17"/>
      <c r="J278" s="85" t="s">
        <v>203</v>
      </c>
      <c r="V278" s="6" t="str">
        <f t="shared" si="14"/>
        <v>6012Nelson/Marlborough District</v>
      </c>
      <c r="W278" s="102">
        <v>6012</v>
      </c>
      <c r="X278" s="103" t="s">
        <v>618</v>
      </c>
      <c r="Y278" s="102" t="s">
        <v>1585</v>
      </c>
      <c r="Z278" s="102" t="s">
        <v>1489</v>
      </c>
      <c r="AA278" s="102" t="s">
        <v>1489</v>
      </c>
      <c r="AB278" s="16"/>
    </row>
    <row r="279" spans="6:28" x14ac:dyDescent="0.25">
      <c r="F279" s="17"/>
      <c r="J279" s="85" t="s">
        <v>204</v>
      </c>
      <c r="V279" s="6"/>
      <c r="W279" s="6">
        <v>6012</v>
      </c>
      <c r="X279" s="6">
        <v>95</v>
      </c>
      <c r="Y279" s="6" t="s">
        <v>1127</v>
      </c>
      <c r="Z279" s="6"/>
      <c r="AA279" s="6"/>
      <c r="AB279" s="16"/>
    </row>
    <row r="280" spans="6:28" x14ac:dyDescent="0.25">
      <c r="F280" s="17"/>
      <c r="J280" s="85" t="s">
        <v>205</v>
      </c>
      <c r="V280" s="6" t="str">
        <f t="shared" ref="V280:V306" si="15">W280&amp;Y280</f>
        <v>6012Newmarket</v>
      </c>
      <c r="W280" s="100">
        <v>6012</v>
      </c>
      <c r="X280" s="101" t="s">
        <v>554</v>
      </c>
      <c r="Y280" s="100" t="s">
        <v>574</v>
      </c>
      <c r="Z280" s="100" t="s">
        <v>519</v>
      </c>
      <c r="AA280" s="100" t="s">
        <v>520</v>
      </c>
      <c r="AB280" s="16"/>
    </row>
    <row r="281" spans="6:28" x14ac:dyDescent="0.25">
      <c r="F281" s="17"/>
      <c r="J281" s="85" t="s">
        <v>206</v>
      </c>
      <c r="V281" s="6" t="str">
        <f t="shared" si="15"/>
        <v>6012Northland Regional Corrections Facility</v>
      </c>
      <c r="W281" s="100">
        <v>6012</v>
      </c>
      <c r="X281" s="101" t="s">
        <v>541</v>
      </c>
      <c r="Y281" s="100" t="s">
        <v>307</v>
      </c>
      <c r="Z281" s="100" t="s">
        <v>567</v>
      </c>
      <c r="AA281" s="100" t="s">
        <v>531</v>
      </c>
      <c r="AB281" s="16"/>
    </row>
    <row r="282" spans="6:28" x14ac:dyDescent="0.25">
      <c r="F282" s="17"/>
      <c r="J282" s="85" t="s">
        <v>207</v>
      </c>
      <c r="V282" s="6" t="str">
        <f t="shared" si="15"/>
        <v>6012Old Library Whangarei</v>
      </c>
      <c r="W282" s="100">
        <v>6012</v>
      </c>
      <c r="X282" s="101" t="s">
        <v>547</v>
      </c>
      <c r="Y282" s="100" t="s">
        <v>312</v>
      </c>
      <c r="Z282" s="100" t="s">
        <v>530</v>
      </c>
      <c r="AA282" s="100" t="s">
        <v>531</v>
      </c>
      <c r="AB282" s="16"/>
    </row>
    <row r="283" spans="6:28" x14ac:dyDescent="0.25">
      <c r="F283" s="17"/>
      <c r="J283" s="85" t="s">
        <v>208</v>
      </c>
      <c r="V283" s="6" t="str">
        <f t="shared" si="15"/>
        <v>6012Otago District</v>
      </c>
      <c r="W283" s="102">
        <v>6012</v>
      </c>
      <c r="X283" s="103" t="s">
        <v>624</v>
      </c>
      <c r="Y283" s="102" t="s">
        <v>1588</v>
      </c>
      <c r="Z283" s="102" t="s">
        <v>1489</v>
      </c>
      <c r="AA283" s="102" t="s">
        <v>500</v>
      </c>
      <c r="AB283" s="16"/>
    </row>
    <row r="284" spans="6:28" x14ac:dyDescent="0.25">
      <c r="F284" s="17"/>
      <c r="J284" s="85" t="s">
        <v>209</v>
      </c>
      <c r="V284" s="6" t="str">
        <f t="shared" si="15"/>
        <v>6012Other Site</v>
      </c>
      <c r="W284" s="102">
        <v>6012</v>
      </c>
      <c r="X284" s="103" t="s">
        <v>533</v>
      </c>
      <c r="Y284" s="102" t="s">
        <v>1571</v>
      </c>
      <c r="Z284" s="102" t="s">
        <v>1489</v>
      </c>
      <c r="AA284" s="102" t="s">
        <v>1489</v>
      </c>
      <c r="AB284" s="16"/>
    </row>
    <row r="285" spans="6:28" x14ac:dyDescent="0.25">
      <c r="F285" s="17"/>
      <c r="I285" s="17"/>
      <c r="J285" s="86" t="s">
        <v>210</v>
      </c>
      <c r="K285" s="17"/>
      <c r="L285" s="17"/>
      <c r="V285" s="6" t="str">
        <f t="shared" si="15"/>
        <v>6012Paremoremo</v>
      </c>
      <c r="W285" s="102">
        <v>6012</v>
      </c>
      <c r="X285" s="103" t="s">
        <v>633</v>
      </c>
      <c r="Y285" s="102" t="s">
        <v>1592</v>
      </c>
      <c r="Z285" s="102" t="s">
        <v>556</v>
      </c>
      <c r="AA285" s="102" t="s">
        <v>556</v>
      </c>
      <c r="AB285" s="16"/>
    </row>
    <row r="286" spans="6:28" x14ac:dyDescent="0.25">
      <c r="F286" s="17"/>
      <c r="I286" s="17"/>
      <c r="J286" s="86" t="s">
        <v>211</v>
      </c>
      <c r="K286" s="17"/>
      <c r="L286" s="17"/>
      <c r="V286" s="6" t="str">
        <f t="shared" si="15"/>
        <v>6012Primary Industries Learning Centre</v>
      </c>
      <c r="W286" s="100">
        <v>6012</v>
      </c>
      <c r="X286" s="101" t="s">
        <v>512</v>
      </c>
      <c r="Y286" s="100" t="s">
        <v>295</v>
      </c>
      <c r="Z286" s="100" t="s">
        <v>530</v>
      </c>
      <c r="AA286" s="100" t="s">
        <v>531</v>
      </c>
      <c r="AB286" s="16"/>
    </row>
    <row r="287" spans="6:28" x14ac:dyDescent="0.25">
      <c r="F287" s="17"/>
      <c r="I287" s="17"/>
      <c r="J287" s="86" t="s">
        <v>1440</v>
      </c>
      <c r="K287" s="17"/>
      <c r="L287" s="17"/>
      <c r="V287" s="6" t="str">
        <f t="shared" si="15"/>
        <v>6012Rawene Campus</v>
      </c>
      <c r="W287" s="100">
        <v>6012</v>
      </c>
      <c r="X287" s="101" t="s">
        <v>504</v>
      </c>
      <c r="Y287" s="100" t="s">
        <v>290</v>
      </c>
      <c r="Z287" s="100" t="s">
        <v>567</v>
      </c>
      <c r="AA287" s="100" t="s">
        <v>531</v>
      </c>
      <c r="AB287" s="16"/>
    </row>
    <row r="288" spans="6:28" x14ac:dyDescent="0.25">
      <c r="F288" s="17"/>
      <c r="I288" s="17"/>
      <c r="J288" s="86" t="s">
        <v>213</v>
      </c>
      <c r="K288" s="17"/>
      <c r="L288" s="17"/>
      <c r="V288" s="6" t="str">
        <f t="shared" si="15"/>
        <v>6012Rodney District Sites</v>
      </c>
      <c r="W288" s="100">
        <v>6012</v>
      </c>
      <c r="X288" s="101" t="s">
        <v>599</v>
      </c>
      <c r="Y288" s="100" t="s">
        <v>1579</v>
      </c>
      <c r="Z288" s="100" t="s">
        <v>712</v>
      </c>
      <c r="AA288" s="100" t="s">
        <v>520</v>
      </c>
      <c r="AB288" s="16"/>
    </row>
    <row r="289" spans="6:28" x14ac:dyDescent="0.25">
      <c r="F289" s="17"/>
      <c r="I289" s="17"/>
      <c r="J289" s="86" t="s">
        <v>215</v>
      </c>
      <c r="K289" s="17"/>
      <c r="L289" s="17"/>
      <c r="V289" s="6" t="str">
        <f t="shared" si="15"/>
        <v>6012Silverdale</v>
      </c>
      <c r="W289" s="100">
        <v>6012</v>
      </c>
      <c r="X289" s="101" t="s">
        <v>538</v>
      </c>
      <c r="Y289" s="100" t="s">
        <v>304</v>
      </c>
      <c r="Z289" s="100" t="s">
        <v>712</v>
      </c>
      <c r="AA289" s="100" t="s">
        <v>520</v>
      </c>
      <c r="AB289" s="16"/>
    </row>
    <row r="290" spans="6:28" x14ac:dyDescent="0.25">
      <c r="F290" s="17"/>
      <c r="I290" s="17"/>
      <c r="J290" s="86" t="s">
        <v>1441</v>
      </c>
      <c r="K290" s="17"/>
      <c r="L290" s="17"/>
      <c r="V290" s="6" t="str">
        <f t="shared" si="15"/>
        <v>6012South Island West Coast District</v>
      </c>
      <c r="W290" s="102">
        <v>6012</v>
      </c>
      <c r="X290" s="103" t="s">
        <v>622</v>
      </c>
      <c r="Y290" s="102" t="s">
        <v>1587</v>
      </c>
      <c r="Z290" s="102" t="s">
        <v>1489</v>
      </c>
      <c r="AA290" s="102" t="s">
        <v>495</v>
      </c>
      <c r="AB290" s="16"/>
    </row>
    <row r="291" spans="6:28" x14ac:dyDescent="0.25">
      <c r="F291" s="17"/>
      <c r="I291" s="23"/>
      <c r="J291" s="86" t="s">
        <v>1442</v>
      </c>
      <c r="K291" s="23"/>
      <c r="L291" s="23"/>
      <c r="V291" s="6" t="str">
        <f t="shared" si="15"/>
        <v>6012Southland District</v>
      </c>
      <c r="W291" s="100">
        <v>6012</v>
      </c>
      <c r="X291" s="101" t="s">
        <v>626</v>
      </c>
      <c r="Y291" s="100" t="s">
        <v>936</v>
      </c>
      <c r="Z291" s="100" t="s">
        <v>936</v>
      </c>
      <c r="AA291" s="100" t="s">
        <v>721</v>
      </c>
      <c r="AB291" s="16"/>
    </row>
    <row r="292" spans="6:28" x14ac:dyDescent="0.25">
      <c r="F292" s="17"/>
      <c r="I292" s="23"/>
      <c r="J292" s="86" t="s">
        <v>1443</v>
      </c>
      <c r="K292" s="23"/>
      <c r="L292" s="23"/>
      <c r="V292" s="6" t="str">
        <f t="shared" si="15"/>
        <v>6012Taranaki District</v>
      </c>
      <c r="W292" s="102">
        <v>6012</v>
      </c>
      <c r="X292" s="103" t="s">
        <v>609</v>
      </c>
      <c r="Y292" s="102" t="s">
        <v>1582</v>
      </c>
      <c r="Z292" s="102" t="s">
        <v>1489</v>
      </c>
      <c r="AA292" s="102" t="s">
        <v>638</v>
      </c>
      <c r="AB292" s="16"/>
    </row>
    <row r="293" spans="6:28" x14ac:dyDescent="0.25">
      <c r="F293" s="17"/>
      <c r="J293" s="85" t="s">
        <v>1444</v>
      </c>
      <c r="N293"/>
      <c r="V293" s="6" t="str">
        <f t="shared" si="15"/>
        <v>6012Tasman District</v>
      </c>
      <c r="W293" s="100">
        <v>6012</v>
      </c>
      <c r="X293" s="101" t="s">
        <v>616</v>
      </c>
      <c r="Y293" s="100" t="s">
        <v>693</v>
      </c>
      <c r="Z293" s="100" t="s">
        <v>693</v>
      </c>
      <c r="AA293" s="100" t="s">
        <v>694</v>
      </c>
    </row>
    <row r="294" spans="6:28" x14ac:dyDescent="0.25">
      <c r="F294" s="17"/>
      <c r="J294" s="85" t="s">
        <v>1445</v>
      </c>
      <c r="N294"/>
      <c r="V294" s="6" t="str">
        <f t="shared" si="15"/>
        <v>6012Waikato District</v>
      </c>
      <c r="W294" s="100">
        <v>6012</v>
      </c>
      <c r="X294" s="101" t="s">
        <v>605</v>
      </c>
      <c r="Y294" s="100" t="s">
        <v>763</v>
      </c>
      <c r="Z294" s="100" t="s">
        <v>763</v>
      </c>
      <c r="AA294" s="100" t="s">
        <v>517</v>
      </c>
    </row>
    <row r="295" spans="6:28" x14ac:dyDescent="0.25">
      <c r="F295" s="17"/>
      <c r="J295" s="85" t="s">
        <v>1446</v>
      </c>
      <c r="N295"/>
      <c r="V295" s="6" t="str">
        <f t="shared" si="15"/>
        <v>6012Waiora Marae</v>
      </c>
      <c r="W295" s="100">
        <v>6012</v>
      </c>
      <c r="X295" s="101" t="s">
        <v>515</v>
      </c>
      <c r="Y295" s="100" t="s">
        <v>296</v>
      </c>
      <c r="Z295" s="100" t="s">
        <v>567</v>
      </c>
      <c r="AA295" s="100" t="s">
        <v>531</v>
      </c>
    </row>
    <row r="296" spans="6:28" x14ac:dyDescent="0.25">
      <c r="F296" s="17"/>
      <c r="I296" s="23"/>
      <c r="J296" s="86" t="s">
        <v>1447</v>
      </c>
      <c r="K296" s="23"/>
      <c r="L296" s="23"/>
      <c r="V296" s="6" t="str">
        <f t="shared" si="15"/>
        <v>6012Warkworth</v>
      </c>
      <c r="W296" s="100">
        <v>6012</v>
      </c>
      <c r="X296" s="101" t="s">
        <v>537</v>
      </c>
      <c r="Y296" s="100" t="s">
        <v>303</v>
      </c>
      <c r="Z296" s="100" t="s">
        <v>712</v>
      </c>
      <c r="AA296" s="100" t="s">
        <v>520</v>
      </c>
      <c r="AB296" s="16"/>
    </row>
    <row r="297" spans="6:28" x14ac:dyDescent="0.25">
      <c r="F297" s="17"/>
      <c r="I297" s="23"/>
      <c r="J297" s="86" t="s">
        <v>216</v>
      </c>
      <c r="K297" s="23"/>
      <c r="L297" s="23"/>
      <c r="V297" s="6" t="str">
        <f t="shared" si="15"/>
        <v>6012Wellington District</v>
      </c>
      <c r="W297" s="102">
        <v>6012</v>
      </c>
      <c r="X297" s="103" t="s">
        <v>613</v>
      </c>
      <c r="Y297" s="102" t="s">
        <v>1583</v>
      </c>
      <c r="Z297" s="102" t="s">
        <v>1489</v>
      </c>
      <c r="AA297" s="102" t="s">
        <v>511</v>
      </c>
      <c r="AB297" s="16"/>
    </row>
    <row r="298" spans="6:28" x14ac:dyDescent="0.25">
      <c r="F298" s="17"/>
      <c r="J298" s="85" t="s">
        <v>217</v>
      </c>
      <c r="V298" s="6" t="str">
        <f t="shared" si="15"/>
        <v>6012Wellsford</v>
      </c>
      <c r="W298" s="100">
        <v>6012</v>
      </c>
      <c r="X298" s="101" t="s">
        <v>535</v>
      </c>
      <c r="Y298" s="100" t="s">
        <v>301</v>
      </c>
      <c r="Z298" s="100" t="s">
        <v>712</v>
      </c>
      <c r="AA298" s="100" t="s">
        <v>520</v>
      </c>
      <c r="AB298" s="16"/>
    </row>
    <row r="299" spans="6:28" x14ac:dyDescent="0.25">
      <c r="F299" s="17"/>
      <c r="J299" s="85" t="s">
        <v>218</v>
      </c>
      <c r="V299" s="6" t="str">
        <f t="shared" si="15"/>
        <v>6012Whangarei District Sites</v>
      </c>
      <c r="W299" s="100">
        <v>6012</v>
      </c>
      <c r="X299" s="101" t="s">
        <v>559</v>
      </c>
      <c r="Y299" s="100" t="s">
        <v>1577</v>
      </c>
      <c r="Z299" s="100" t="s">
        <v>530</v>
      </c>
      <c r="AA299" s="100" t="s">
        <v>531</v>
      </c>
      <c r="AB299" s="16"/>
    </row>
    <row r="300" spans="6:28" x14ac:dyDescent="0.25">
      <c r="F300" s="17"/>
      <c r="J300" s="85" t="s">
        <v>219</v>
      </c>
      <c r="V300" s="6" t="str">
        <f t="shared" si="15"/>
        <v>6013Auckland International Campus</v>
      </c>
      <c r="W300" s="100">
        <v>6013</v>
      </c>
      <c r="X300" s="101" t="s">
        <v>509</v>
      </c>
      <c r="Y300" s="100" t="s">
        <v>718</v>
      </c>
      <c r="Z300" s="100" t="s">
        <v>519</v>
      </c>
      <c r="AA300" s="100" t="s">
        <v>520</v>
      </c>
      <c r="AB300" s="16"/>
    </row>
    <row r="301" spans="6:28" x14ac:dyDescent="0.25">
      <c r="F301" s="17"/>
      <c r="J301" s="85" t="s">
        <v>220</v>
      </c>
      <c r="V301" s="6" t="str">
        <f t="shared" si="15"/>
        <v>6013Cromwell Campus</v>
      </c>
      <c r="W301" s="100">
        <v>6013</v>
      </c>
      <c r="X301" s="101" t="s">
        <v>504</v>
      </c>
      <c r="Y301" s="100" t="s">
        <v>714</v>
      </c>
      <c r="Z301" s="100" t="s">
        <v>715</v>
      </c>
      <c r="AA301" s="100" t="s">
        <v>500</v>
      </c>
      <c r="AB301" s="16"/>
    </row>
    <row r="302" spans="6:28" x14ac:dyDescent="0.25">
      <c r="F302" s="17"/>
      <c r="J302" s="85" t="s">
        <v>221</v>
      </c>
      <c r="V302" s="6" t="str">
        <f t="shared" si="15"/>
        <v>6013Cumberland Street</v>
      </c>
      <c r="W302" s="100">
        <v>6013</v>
      </c>
      <c r="X302" s="101" t="s">
        <v>518</v>
      </c>
      <c r="Y302" s="100" t="s">
        <v>1595</v>
      </c>
      <c r="Z302" s="100" t="s">
        <v>503</v>
      </c>
      <c r="AA302" s="100" t="s">
        <v>500</v>
      </c>
      <c r="AB302" s="16"/>
    </row>
    <row r="303" spans="6:28" x14ac:dyDescent="0.25">
      <c r="F303" s="17"/>
      <c r="J303" s="85" t="s">
        <v>222</v>
      </c>
      <c r="V303" s="6" t="str">
        <f t="shared" si="15"/>
        <v>6013Extramural</v>
      </c>
      <c r="W303" s="100">
        <v>6013</v>
      </c>
      <c r="X303" s="101" t="s">
        <v>1512</v>
      </c>
      <c r="Y303" s="100" t="s">
        <v>1281</v>
      </c>
      <c r="Z303" s="100" t="s">
        <v>1281</v>
      </c>
      <c r="AA303" s="100" t="s">
        <v>1281</v>
      </c>
      <c r="AB303" s="16"/>
    </row>
    <row r="304" spans="6:28" x14ac:dyDescent="0.25">
      <c r="F304" s="17"/>
      <c r="J304" s="85" t="s">
        <v>223</v>
      </c>
      <c r="V304" s="6" t="str">
        <f t="shared" si="15"/>
        <v>6013Future Skills Academy</v>
      </c>
      <c r="W304" s="100">
        <v>6013</v>
      </c>
      <c r="X304" s="101" t="s">
        <v>515</v>
      </c>
      <c r="Y304" s="100" t="s">
        <v>1594</v>
      </c>
      <c r="Z304" s="100" t="s">
        <v>580</v>
      </c>
      <c r="AA304" s="100" t="s">
        <v>520</v>
      </c>
      <c r="AB304" s="16"/>
    </row>
    <row r="305" spans="6:28" x14ac:dyDescent="0.25">
      <c r="F305" s="17"/>
      <c r="J305" s="85" t="s">
        <v>224</v>
      </c>
      <c r="V305" s="6" t="str">
        <f t="shared" si="15"/>
        <v>6013George Street Campus</v>
      </c>
      <c r="W305" s="100">
        <v>6013</v>
      </c>
      <c r="X305" s="101" t="s">
        <v>507</v>
      </c>
      <c r="Y305" s="100" t="s">
        <v>716</v>
      </c>
      <c r="Z305" s="100" t="s">
        <v>503</v>
      </c>
      <c r="AA305" s="100" t="s">
        <v>500</v>
      </c>
      <c r="AB305" s="16"/>
    </row>
    <row r="306" spans="6:28" x14ac:dyDescent="0.25">
      <c r="F306" s="17"/>
      <c r="J306" s="85" t="s">
        <v>225</v>
      </c>
      <c r="V306" s="6" t="str">
        <f t="shared" si="15"/>
        <v>6013Main Campus</v>
      </c>
      <c r="W306" s="100">
        <v>6013</v>
      </c>
      <c r="X306" s="101" t="s">
        <v>492</v>
      </c>
      <c r="Y306" s="100" t="s">
        <v>231</v>
      </c>
      <c r="Z306" s="100" t="s">
        <v>503</v>
      </c>
      <c r="AA306" s="100" t="s">
        <v>500</v>
      </c>
      <c r="AB306" s="16"/>
    </row>
    <row r="307" spans="6:28" x14ac:dyDescent="0.25">
      <c r="F307" s="17"/>
      <c r="J307" s="85" t="s">
        <v>226</v>
      </c>
      <c r="V307" s="6"/>
      <c r="W307" s="6">
        <v>6013</v>
      </c>
      <c r="X307" s="6">
        <v>95</v>
      </c>
      <c r="Y307" s="6" t="s">
        <v>1127</v>
      </c>
      <c r="Z307" s="6"/>
      <c r="AA307" s="6"/>
      <c r="AB307" s="16"/>
    </row>
    <row r="308" spans="6:28" x14ac:dyDescent="0.25">
      <c r="F308" s="17"/>
      <c r="J308" s="85" t="s">
        <v>227</v>
      </c>
      <c r="V308" s="6" t="str">
        <f t="shared" ref="V308:V313" si="16">W308&amp;Y308</f>
        <v>6013Windermere</v>
      </c>
      <c r="W308" s="100">
        <v>6013</v>
      </c>
      <c r="X308" s="101" t="s">
        <v>508</v>
      </c>
      <c r="Y308" s="100" t="s">
        <v>717</v>
      </c>
      <c r="Z308" s="100" t="s">
        <v>524</v>
      </c>
      <c r="AA308" s="100" t="s">
        <v>525</v>
      </c>
      <c r="AB308" s="16"/>
    </row>
    <row r="309" spans="6:28" x14ac:dyDescent="0.25">
      <c r="F309" s="17"/>
      <c r="J309" s="85" t="s">
        <v>228</v>
      </c>
      <c r="V309" s="6" t="str">
        <f t="shared" si="16"/>
        <v>6013Wintec Hamilton</v>
      </c>
      <c r="W309" s="100">
        <v>6013</v>
      </c>
      <c r="X309" s="101" t="s">
        <v>512</v>
      </c>
      <c r="Y309" s="100" t="s">
        <v>719</v>
      </c>
      <c r="Z309" s="100" t="s">
        <v>516</v>
      </c>
      <c r="AA309" s="100" t="s">
        <v>517</v>
      </c>
      <c r="AB309" s="16"/>
    </row>
    <row r="310" spans="6:28" x14ac:dyDescent="0.25">
      <c r="F310" s="17"/>
      <c r="J310" s="85" t="s">
        <v>229</v>
      </c>
      <c r="V310" s="6" t="str">
        <f t="shared" si="16"/>
        <v>6014Auckland Campus</v>
      </c>
      <c r="W310" s="100">
        <v>6014</v>
      </c>
      <c r="X310" s="101" t="s">
        <v>506</v>
      </c>
      <c r="Y310" s="100" t="s">
        <v>317</v>
      </c>
      <c r="Z310" s="100" t="s">
        <v>519</v>
      </c>
      <c r="AA310" s="100" t="s">
        <v>520</v>
      </c>
      <c r="AB310" s="16"/>
    </row>
    <row r="311" spans="6:28" x14ac:dyDescent="0.25">
      <c r="F311" s="17"/>
      <c r="J311" s="85" t="s">
        <v>1448</v>
      </c>
      <c r="V311" s="6" t="str">
        <f t="shared" si="16"/>
        <v>6014Extramural / Distance Learning</v>
      </c>
      <c r="W311" s="100">
        <v>6014</v>
      </c>
      <c r="X311" s="101" t="s">
        <v>1512</v>
      </c>
      <c r="Y311" s="100" t="s">
        <v>1599</v>
      </c>
      <c r="Z311" s="100" t="s">
        <v>1281</v>
      </c>
      <c r="AA311" s="100" t="s">
        <v>1281</v>
      </c>
      <c r="AB311" s="16"/>
    </row>
    <row r="312" spans="6:28" x14ac:dyDescent="0.25">
      <c r="F312" s="17"/>
      <c r="J312" s="85" t="s">
        <v>1265</v>
      </c>
      <c r="V312" s="6" t="str">
        <f t="shared" si="16"/>
        <v>6014Kapiti Campus</v>
      </c>
      <c r="W312" s="100">
        <v>6014</v>
      </c>
      <c r="X312" s="101" t="s">
        <v>502</v>
      </c>
      <c r="Y312" s="100" t="s">
        <v>315</v>
      </c>
      <c r="Z312" s="100" t="s">
        <v>664</v>
      </c>
      <c r="AA312" s="100" t="s">
        <v>511</v>
      </c>
      <c r="AB312" s="16"/>
    </row>
    <row r="313" spans="6:28" x14ac:dyDescent="0.25">
      <c r="F313" s="17"/>
      <c r="J313" s="85" t="s">
        <v>1266</v>
      </c>
      <c r="V313" s="6" t="str">
        <f t="shared" si="16"/>
        <v>6014Mohuia</v>
      </c>
      <c r="W313" s="100">
        <v>6014</v>
      </c>
      <c r="X313" s="101" t="s">
        <v>509</v>
      </c>
      <c r="Y313" s="100" t="s">
        <v>318</v>
      </c>
      <c r="Z313" s="100" t="s">
        <v>510</v>
      </c>
      <c r="AA313" s="100" t="s">
        <v>511</v>
      </c>
      <c r="AB313" s="16"/>
    </row>
    <row r="314" spans="6:28" x14ac:dyDescent="0.25">
      <c r="F314" s="17"/>
      <c r="J314" s="85" t="s">
        <v>1449</v>
      </c>
      <c r="V314" s="6"/>
      <c r="W314" s="6">
        <v>6014</v>
      </c>
      <c r="X314" s="6">
        <v>95</v>
      </c>
      <c r="Y314" s="6" t="s">
        <v>1127</v>
      </c>
      <c r="Z314" s="6"/>
      <c r="AA314" s="6"/>
      <c r="AB314" s="16"/>
    </row>
    <row r="315" spans="6:28" x14ac:dyDescent="0.25">
      <c r="F315" s="17"/>
      <c r="J315" s="85" t="s">
        <v>1450</v>
      </c>
      <c r="V315" s="6" t="str">
        <f t="shared" ref="V315:V324" si="17">W315&amp;Y315</f>
        <v>6014Off Campus - In Region</v>
      </c>
      <c r="W315" s="102">
        <v>6014</v>
      </c>
      <c r="X315" s="103" t="s">
        <v>518</v>
      </c>
      <c r="Y315" s="102" t="s">
        <v>1597</v>
      </c>
      <c r="Z315" s="102" t="s">
        <v>1489</v>
      </c>
      <c r="AA315" s="102" t="s">
        <v>1489</v>
      </c>
      <c r="AB315" s="16"/>
    </row>
    <row r="316" spans="6:28" x14ac:dyDescent="0.25">
      <c r="F316" s="17"/>
      <c r="J316" s="85" t="s">
        <v>1451</v>
      </c>
      <c r="V316" s="6" t="str">
        <f t="shared" si="17"/>
        <v>6014Off Campus - Out of Region</v>
      </c>
      <c r="W316" s="102">
        <v>6014</v>
      </c>
      <c r="X316" s="103" t="s">
        <v>521</v>
      </c>
      <c r="Y316" s="102" t="s">
        <v>1598</v>
      </c>
      <c r="Z316" s="102" t="s">
        <v>1489</v>
      </c>
      <c r="AA316" s="102" t="s">
        <v>1489</v>
      </c>
      <c r="AB316" s="16"/>
    </row>
    <row r="317" spans="6:28" x14ac:dyDescent="0.25">
      <c r="F317" s="17"/>
      <c r="J317" s="85" t="s">
        <v>1452</v>
      </c>
      <c r="V317" s="6" t="str">
        <f t="shared" si="17"/>
        <v>6014Petone</v>
      </c>
      <c r="W317" s="100">
        <v>6014</v>
      </c>
      <c r="X317" s="101" t="s">
        <v>512</v>
      </c>
      <c r="Y317" s="100" t="s">
        <v>1596</v>
      </c>
      <c r="Z317" s="100" t="s">
        <v>658</v>
      </c>
      <c r="AA317" s="100" t="s">
        <v>511</v>
      </c>
      <c r="AB317" s="16"/>
    </row>
    <row r="318" spans="6:28" ht="15.75" thickBot="1" x14ac:dyDescent="0.3">
      <c r="F318" s="17"/>
      <c r="J318" s="87" t="s">
        <v>1453</v>
      </c>
      <c r="V318" s="6" t="str">
        <f t="shared" si="17"/>
        <v>6014Porirua Campus</v>
      </c>
      <c r="W318" s="100">
        <v>6014</v>
      </c>
      <c r="X318" s="101" t="s">
        <v>492</v>
      </c>
      <c r="Y318" s="100" t="s">
        <v>314</v>
      </c>
      <c r="Z318" s="100" t="s">
        <v>510</v>
      </c>
      <c r="AA318" s="100" t="s">
        <v>511</v>
      </c>
      <c r="AB318" s="16"/>
    </row>
    <row r="319" spans="6:28" x14ac:dyDescent="0.25">
      <c r="F319" s="17"/>
      <c r="V319" s="6" t="str">
        <f t="shared" si="17"/>
        <v>6014Wellington Campus</v>
      </c>
      <c r="W319" s="100">
        <v>6014</v>
      </c>
      <c r="X319" s="101" t="s">
        <v>504</v>
      </c>
      <c r="Y319" s="100" t="s">
        <v>316</v>
      </c>
      <c r="Z319" s="100" t="s">
        <v>568</v>
      </c>
      <c r="AA319" s="100" t="s">
        <v>511</v>
      </c>
      <c r="AB319" s="16"/>
    </row>
    <row r="320" spans="6:28" x14ac:dyDescent="0.25">
      <c r="F320" s="17"/>
      <c r="V320" s="6" t="str">
        <f t="shared" si="17"/>
        <v>6015Auckland Campus</v>
      </c>
      <c r="W320" s="100">
        <v>6015</v>
      </c>
      <c r="X320" s="101" t="s">
        <v>502</v>
      </c>
      <c r="Y320" s="100" t="s">
        <v>317</v>
      </c>
      <c r="Z320" s="100" t="s">
        <v>519</v>
      </c>
      <c r="AA320" s="100" t="s">
        <v>520</v>
      </c>
      <c r="AB320" s="16"/>
    </row>
    <row r="321" spans="6:28" x14ac:dyDescent="0.25">
      <c r="F321" s="17"/>
      <c r="V321" s="6" t="str">
        <f t="shared" si="17"/>
        <v>6015Christchurch Campus</v>
      </c>
      <c r="W321" s="100">
        <v>6015</v>
      </c>
      <c r="X321" s="101" t="s">
        <v>319</v>
      </c>
      <c r="Y321" s="100" t="s">
        <v>320</v>
      </c>
      <c r="Z321" s="100" t="s">
        <v>498</v>
      </c>
      <c r="AA321" s="100" t="s">
        <v>497</v>
      </c>
      <c r="AB321" s="16"/>
    </row>
    <row r="322" spans="6:28" x14ac:dyDescent="0.25">
      <c r="F322" s="17"/>
      <c r="V322" s="6" t="str">
        <f t="shared" si="17"/>
        <v>6015Course delivered extramurally or by distance learning.</v>
      </c>
      <c r="W322" s="100">
        <v>6015</v>
      </c>
      <c r="X322" s="101" t="s">
        <v>1512</v>
      </c>
      <c r="Y322" s="100" t="s">
        <v>1600</v>
      </c>
      <c r="Z322" s="100" t="s">
        <v>1281</v>
      </c>
      <c r="AA322" s="100" t="s">
        <v>1281</v>
      </c>
      <c r="AB322" s="16"/>
    </row>
    <row r="323" spans="6:28" x14ac:dyDescent="0.25">
      <c r="F323" s="17"/>
      <c r="V323" s="6" t="str">
        <f t="shared" si="17"/>
        <v>6015Gore Campus</v>
      </c>
      <c r="W323" s="100">
        <v>6015</v>
      </c>
      <c r="X323" s="101" t="s">
        <v>321</v>
      </c>
      <c r="Y323" s="100" t="s">
        <v>322</v>
      </c>
      <c r="Z323" s="100" t="s">
        <v>722</v>
      </c>
      <c r="AA323" s="100" t="s">
        <v>721</v>
      </c>
      <c r="AB323" s="16"/>
    </row>
    <row r="324" spans="6:28" x14ac:dyDescent="0.25">
      <c r="F324" s="17"/>
      <c r="V324" s="6" t="str">
        <f t="shared" si="17"/>
        <v>6015Main Campus- Invercargill</v>
      </c>
      <c r="W324" s="100">
        <v>6015</v>
      </c>
      <c r="X324" s="101" t="s">
        <v>323</v>
      </c>
      <c r="Y324" s="100" t="s">
        <v>324</v>
      </c>
      <c r="Z324" s="100" t="s">
        <v>720</v>
      </c>
      <c r="AA324" s="100" t="s">
        <v>721</v>
      </c>
      <c r="AB324" s="16"/>
    </row>
    <row r="325" spans="6:28" x14ac:dyDescent="0.25">
      <c r="F325" s="17"/>
      <c r="V325" s="6"/>
      <c r="W325" s="6">
        <v>6015</v>
      </c>
      <c r="X325" s="6">
        <v>95</v>
      </c>
      <c r="Y325" s="6" t="s">
        <v>1127</v>
      </c>
      <c r="Z325" s="6"/>
      <c r="AA325" s="6"/>
      <c r="AB325" s="16"/>
    </row>
    <row r="326" spans="6:28" x14ac:dyDescent="0.25">
      <c r="F326" s="17"/>
      <c r="G326" s="17"/>
      <c r="H326" s="17"/>
      <c r="V326" s="6" t="str">
        <f t="shared" ref="V326:V334" si="18">W326&amp;Y326</f>
        <v>6015Queenstown-Invercargill Campus</v>
      </c>
      <c r="W326" s="100">
        <v>6015</v>
      </c>
      <c r="X326" s="101" t="s">
        <v>325</v>
      </c>
      <c r="Y326" s="100" t="s">
        <v>326</v>
      </c>
      <c r="Z326" s="100" t="s">
        <v>747</v>
      </c>
      <c r="AA326" s="100" t="s">
        <v>500</v>
      </c>
      <c r="AB326" s="16"/>
    </row>
    <row r="327" spans="6:28" x14ac:dyDescent="0.25">
      <c r="F327" s="17"/>
      <c r="G327" s="23"/>
      <c r="H327" s="23"/>
      <c r="V327" s="6" t="str">
        <f t="shared" si="18"/>
        <v>6017Distance Learning</v>
      </c>
      <c r="W327" s="100">
        <v>6017</v>
      </c>
      <c r="X327" s="101" t="s">
        <v>508</v>
      </c>
      <c r="Y327" s="100" t="s">
        <v>1601</v>
      </c>
      <c r="Z327" s="100" t="s">
        <v>1281</v>
      </c>
      <c r="AA327" s="100" t="s">
        <v>1281</v>
      </c>
      <c r="AB327" s="16"/>
    </row>
    <row r="328" spans="6:28" x14ac:dyDescent="0.25">
      <c r="F328" s="17"/>
      <c r="G328" s="23"/>
      <c r="H328" s="23"/>
      <c r="V328" s="6" t="str">
        <f t="shared" si="18"/>
        <v>6017Hawera Campus</v>
      </c>
      <c r="W328" s="100">
        <v>6017</v>
      </c>
      <c r="X328" s="101" t="s">
        <v>507</v>
      </c>
      <c r="Y328" s="100" t="s">
        <v>726</v>
      </c>
      <c r="Z328" s="100" t="s">
        <v>727</v>
      </c>
      <c r="AA328" s="100" t="s">
        <v>638</v>
      </c>
      <c r="AB328" s="16"/>
    </row>
    <row r="329" spans="6:28" x14ac:dyDescent="0.25">
      <c r="F329" s="17"/>
      <c r="V329" s="6" t="str">
        <f t="shared" si="18"/>
        <v>6017Hikoikoi Management</v>
      </c>
      <c r="W329" s="100">
        <v>6017</v>
      </c>
      <c r="X329" s="101" t="s">
        <v>535</v>
      </c>
      <c r="Y329" s="100" t="s">
        <v>1607</v>
      </c>
      <c r="Z329" s="100" t="s">
        <v>658</v>
      </c>
      <c r="AA329" s="100" t="s">
        <v>511</v>
      </c>
      <c r="AB329" s="16"/>
    </row>
    <row r="330" spans="6:28" x14ac:dyDescent="0.25">
      <c r="F330" s="17"/>
      <c r="V330" s="6" t="str">
        <f t="shared" si="18"/>
        <v>6017Kairau Marae</v>
      </c>
      <c r="W330" s="100">
        <v>6017</v>
      </c>
      <c r="X330" s="101" t="s">
        <v>512</v>
      </c>
      <c r="Y330" s="100" t="s">
        <v>1603</v>
      </c>
      <c r="Z330" s="100" t="s">
        <v>637</v>
      </c>
      <c r="AA330" s="100" t="s">
        <v>638</v>
      </c>
      <c r="AB330" s="16"/>
    </row>
    <row r="331" spans="6:28" x14ac:dyDescent="0.25">
      <c r="F331" s="17"/>
      <c r="V331" s="6" t="str">
        <f t="shared" si="18"/>
        <v>6017Level 1, Kings Building</v>
      </c>
      <c r="W331" s="100">
        <v>6017</v>
      </c>
      <c r="X331" s="101" t="s">
        <v>538</v>
      </c>
      <c r="Y331" s="100" t="s">
        <v>1610</v>
      </c>
      <c r="Z331" s="100" t="s">
        <v>637</v>
      </c>
      <c r="AA331" s="100" t="s">
        <v>638</v>
      </c>
      <c r="AB331" s="16"/>
    </row>
    <row r="332" spans="6:28" x14ac:dyDescent="0.25">
      <c r="F332" s="17"/>
      <c r="V332" s="6" t="str">
        <f t="shared" si="18"/>
        <v>6017Mahia Mai a Whai Tara</v>
      </c>
      <c r="W332" s="100">
        <v>6017</v>
      </c>
      <c r="X332" s="101" t="s">
        <v>515</v>
      </c>
      <c r="Y332" s="100" t="s">
        <v>1604</v>
      </c>
      <c r="Z332" s="100" t="s">
        <v>637</v>
      </c>
      <c r="AA332" s="100" t="s">
        <v>638</v>
      </c>
      <c r="AB332" s="16"/>
    </row>
    <row r="333" spans="6:28" x14ac:dyDescent="0.25">
      <c r="F333" s="17"/>
      <c r="V333" s="6" t="str">
        <f t="shared" si="18"/>
        <v>6017Main Campus</v>
      </c>
      <c r="W333" s="100">
        <v>6017</v>
      </c>
      <c r="X333" s="101" t="s">
        <v>492</v>
      </c>
      <c r="Y333" s="100" t="s">
        <v>231</v>
      </c>
      <c r="Z333" s="100" t="s">
        <v>637</v>
      </c>
      <c r="AA333" s="100" t="s">
        <v>638</v>
      </c>
      <c r="AB333" s="16"/>
    </row>
    <row r="334" spans="6:28" x14ac:dyDescent="0.25">
      <c r="F334" s="17"/>
      <c r="V334" s="6" t="str">
        <f t="shared" si="18"/>
        <v>6017New Plymouth Boys' High School</v>
      </c>
      <c r="W334" s="100">
        <v>6017</v>
      </c>
      <c r="X334" s="101" t="s">
        <v>536</v>
      </c>
      <c r="Y334" s="100" t="s">
        <v>1608</v>
      </c>
      <c r="Z334" s="100" t="s">
        <v>637</v>
      </c>
      <c r="AA334" s="100" t="s">
        <v>638</v>
      </c>
      <c r="AB334" s="16"/>
    </row>
    <row r="335" spans="6:28" x14ac:dyDescent="0.25">
      <c r="F335" s="17"/>
      <c r="V335" s="6"/>
      <c r="W335" s="6">
        <v>6017</v>
      </c>
      <c r="X335" s="6">
        <v>95</v>
      </c>
      <c r="Y335" s="6" t="s">
        <v>1127</v>
      </c>
      <c r="Z335" s="6"/>
      <c r="AA335" s="6"/>
      <c r="AB335" s="16"/>
    </row>
    <row r="336" spans="6:28" x14ac:dyDescent="0.25">
      <c r="F336" s="17"/>
      <c r="V336" s="6" t="str">
        <f t="shared" ref="V336:V355" si="19">W336&amp;Y336</f>
        <v>6017New Zealand Fire Service, Waverley Fire Station</v>
      </c>
      <c r="W336" s="100">
        <v>6017</v>
      </c>
      <c r="X336" s="101" t="s">
        <v>518</v>
      </c>
      <c r="Y336" s="100" t="s">
        <v>1605</v>
      </c>
      <c r="Z336" s="100" t="s">
        <v>727</v>
      </c>
      <c r="AA336" s="100" t="s">
        <v>638</v>
      </c>
      <c r="AB336" s="16"/>
    </row>
    <row r="337" spans="6:28" x14ac:dyDescent="0.25">
      <c r="F337" s="17"/>
      <c r="V337" s="6" t="str">
        <f t="shared" si="19"/>
        <v>6017New Zealand Insitute of Highway Technology (NZIHT)</v>
      </c>
      <c r="W337" s="102">
        <v>6017</v>
      </c>
      <c r="X337" s="103" t="s">
        <v>540</v>
      </c>
      <c r="Y337" s="102" t="s">
        <v>1612</v>
      </c>
      <c r="Z337" s="102" t="s">
        <v>556</v>
      </c>
      <c r="AA337" s="102" t="s">
        <v>556</v>
      </c>
      <c r="AB337" s="16"/>
    </row>
    <row r="338" spans="6:28" x14ac:dyDescent="0.25">
      <c r="F338" s="17"/>
      <c r="V338" s="6" t="str">
        <f t="shared" si="19"/>
        <v>6017New Zealand Institute of Highway Technology (NZIHT)</v>
      </c>
      <c r="W338" s="102">
        <v>6017</v>
      </c>
      <c r="X338" s="103" t="s">
        <v>539</v>
      </c>
      <c r="Y338" s="102" t="s">
        <v>1611</v>
      </c>
      <c r="Z338" s="102" t="s">
        <v>556</v>
      </c>
      <c r="AA338" s="102" t="s">
        <v>556</v>
      </c>
      <c r="AB338" s="16"/>
    </row>
    <row r="339" spans="6:28" x14ac:dyDescent="0.25">
      <c r="F339" s="17"/>
      <c r="V339" s="6" t="str">
        <f t="shared" si="19"/>
        <v>6017NZIHT</v>
      </c>
      <c r="W339" s="100">
        <v>6017</v>
      </c>
      <c r="X339" s="101" t="s">
        <v>506</v>
      </c>
      <c r="Y339" s="100" t="s">
        <v>725</v>
      </c>
      <c r="Z339" s="100" t="s">
        <v>637</v>
      </c>
      <c r="AA339" s="100" t="s">
        <v>638</v>
      </c>
      <c r="AB339" s="16"/>
    </row>
    <row r="340" spans="6:28" x14ac:dyDescent="0.25">
      <c r="F340" s="17"/>
      <c r="V340" s="6" t="str">
        <f t="shared" si="19"/>
        <v>6017Oakura Marae</v>
      </c>
      <c r="W340" s="100">
        <v>6017</v>
      </c>
      <c r="X340" s="101" t="s">
        <v>509</v>
      </c>
      <c r="Y340" s="100" t="s">
        <v>1602</v>
      </c>
      <c r="Z340" s="100" t="s">
        <v>637</v>
      </c>
      <c r="AA340" s="100" t="s">
        <v>638</v>
      </c>
      <c r="AB340" s="16"/>
    </row>
    <row r="341" spans="6:28" x14ac:dyDescent="0.25">
      <c r="F341" s="17"/>
      <c r="V341" s="6" t="str">
        <f t="shared" si="19"/>
        <v>6017Rangiatea Campus</v>
      </c>
      <c r="W341" s="100">
        <v>6017</v>
      </c>
      <c r="X341" s="101" t="s">
        <v>502</v>
      </c>
      <c r="Y341" s="100" t="s">
        <v>723</v>
      </c>
      <c r="Z341" s="100" t="s">
        <v>637</v>
      </c>
      <c r="AA341" s="100" t="s">
        <v>638</v>
      </c>
      <c r="AB341" s="16"/>
    </row>
    <row r="342" spans="6:28" x14ac:dyDescent="0.25">
      <c r="F342" s="17"/>
      <c r="V342" s="6" t="str">
        <f t="shared" si="19"/>
        <v>6017Raumano Health Trust</v>
      </c>
      <c r="W342" s="100">
        <v>6017</v>
      </c>
      <c r="X342" s="101" t="s">
        <v>537</v>
      </c>
      <c r="Y342" s="100" t="s">
        <v>1609</v>
      </c>
      <c r="Z342" s="100" t="s">
        <v>727</v>
      </c>
      <c r="AA342" s="100" t="s">
        <v>638</v>
      </c>
      <c r="AB342" s="16"/>
    </row>
    <row r="343" spans="6:28" x14ac:dyDescent="0.25">
      <c r="F343" s="17"/>
      <c r="V343" s="6" t="str">
        <f t="shared" si="19"/>
        <v>6017Stratford Campus</v>
      </c>
      <c r="W343" s="100">
        <v>6017</v>
      </c>
      <c r="X343" s="101" t="s">
        <v>521</v>
      </c>
      <c r="Y343" s="100" t="s">
        <v>728</v>
      </c>
      <c r="Z343" s="100" t="s">
        <v>729</v>
      </c>
      <c r="AA343" s="100" t="s">
        <v>638</v>
      </c>
      <c r="AB343" s="16"/>
    </row>
    <row r="344" spans="6:28" x14ac:dyDescent="0.25">
      <c r="F344" s="17"/>
      <c r="V344" s="6" t="str">
        <f t="shared" si="19"/>
        <v>6017Taumarunui Campus</v>
      </c>
      <c r="W344" s="100">
        <v>6017</v>
      </c>
      <c r="X344" s="101" t="s">
        <v>504</v>
      </c>
      <c r="Y344" s="100" t="s">
        <v>724</v>
      </c>
      <c r="Z344" s="100" t="s">
        <v>672</v>
      </c>
      <c r="AA344" s="100" t="s">
        <v>668</v>
      </c>
      <c r="AB344" s="16"/>
    </row>
    <row r="345" spans="6:28" x14ac:dyDescent="0.25">
      <c r="F345" s="17"/>
      <c r="V345" s="6" t="str">
        <f t="shared" si="19"/>
        <v>6017Te Oranganui Iwi Health Authority</v>
      </c>
      <c r="W345" s="100">
        <v>6017</v>
      </c>
      <c r="X345" s="101" t="s">
        <v>534</v>
      </c>
      <c r="Y345" s="100" t="s">
        <v>1606</v>
      </c>
      <c r="Z345" s="100" t="s">
        <v>670</v>
      </c>
      <c r="AA345" s="100" t="s">
        <v>668</v>
      </c>
      <c r="AB345" s="16"/>
    </row>
    <row r="346" spans="6:28" x14ac:dyDescent="0.25">
      <c r="F346" s="17"/>
      <c r="G346" s="17"/>
      <c r="H346" s="17"/>
      <c r="V346" s="6" t="str">
        <f t="shared" si="19"/>
        <v>6017Timaru</v>
      </c>
      <c r="W346" s="100">
        <v>6017</v>
      </c>
      <c r="X346" s="101" t="s">
        <v>533</v>
      </c>
      <c r="Y346" s="100" t="s">
        <v>353</v>
      </c>
      <c r="Z346" s="100" t="s">
        <v>501</v>
      </c>
      <c r="AA346" s="100" t="s">
        <v>497</v>
      </c>
      <c r="AB346" s="16"/>
    </row>
    <row r="347" spans="6:28" x14ac:dyDescent="0.25">
      <c r="F347" s="17"/>
      <c r="G347" s="23"/>
      <c r="H347" s="23"/>
      <c r="V347" s="6" t="str">
        <f t="shared" si="19"/>
        <v>6017Wanganui</v>
      </c>
      <c r="W347" s="100">
        <v>6017</v>
      </c>
      <c r="X347" s="101" t="s">
        <v>522</v>
      </c>
      <c r="Y347" s="100" t="s">
        <v>730</v>
      </c>
      <c r="Z347" s="100" t="s">
        <v>670</v>
      </c>
      <c r="AA347" s="100" t="s">
        <v>668</v>
      </c>
      <c r="AB347" s="16"/>
    </row>
    <row r="348" spans="6:28" x14ac:dyDescent="0.25">
      <c r="F348" s="17"/>
      <c r="V348" s="6" t="str">
        <f t="shared" si="19"/>
        <v>6018Community Education Courses</v>
      </c>
      <c r="W348" s="100">
        <v>6018</v>
      </c>
      <c r="X348" s="101" t="s">
        <v>1563</v>
      </c>
      <c r="Y348" s="100" t="s">
        <v>1564</v>
      </c>
      <c r="Z348" s="100" t="s">
        <v>1565</v>
      </c>
      <c r="AA348" s="100" t="s">
        <v>1565</v>
      </c>
      <c r="AB348" s="16"/>
    </row>
    <row r="349" spans="6:28" x14ac:dyDescent="0.25">
      <c r="F349" s="17"/>
      <c r="V349" s="6" t="str">
        <f t="shared" si="19"/>
        <v>6018Extramural or Distance Learning</v>
      </c>
      <c r="W349" s="100">
        <v>6018</v>
      </c>
      <c r="X349" s="101" t="s">
        <v>1512</v>
      </c>
      <c r="Y349" s="100" t="s">
        <v>1636</v>
      </c>
      <c r="Z349" s="100" t="s">
        <v>1281</v>
      </c>
      <c r="AA349" s="100" t="s">
        <v>1281</v>
      </c>
      <c r="AB349" s="16"/>
    </row>
    <row r="350" spans="6:28" x14ac:dyDescent="0.25">
      <c r="V350" s="6" t="str">
        <f t="shared" si="19"/>
        <v>6018Historic Village</v>
      </c>
      <c r="W350" s="100">
        <v>6018</v>
      </c>
      <c r="X350" s="101" t="s">
        <v>554</v>
      </c>
      <c r="Y350" s="100" t="s">
        <v>1630</v>
      </c>
      <c r="Z350" s="100" t="s">
        <v>524</v>
      </c>
      <c r="AA350" s="100" t="s">
        <v>525</v>
      </c>
      <c r="AB350" s="16"/>
    </row>
    <row r="351" spans="6:28" x14ac:dyDescent="0.25">
      <c r="V351" s="6" t="str">
        <f t="shared" si="19"/>
        <v>6018Horaparaikete Papakainga</v>
      </c>
      <c r="W351" s="100">
        <v>6018</v>
      </c>
      <c r="X351" s="101" t="s">
        <v>543</v>
      </c>
      <c r="Y351" s="100" t="s">
        <v>1620</v>
      </c>
      <c r="Z351" s="100" t="s">
        <v>524</v>
      </c>
      <c r="AA351" s="100" t="s">
        <v>525</v>
      </c>
      <c r="AB351" s="16"/>
    </row>
    <row r="352" spans="6:28" x14ac:dyDescent="0.25">
      <c r="V352" s="6" t="str">
        <f t="shared" si="19"/>
        <v>6018Main Campus</v>
      </c>
      <c r="W352" s="100">
        <v>6018</v>
      </c>
      <c r="X352" s="101" t="s">
        <v>492</v>
      </c>
      <c r="Y352" s="100" t="s">
        <v>231</v>
      </c>
      <c r="Z352" s="100" t="s">
        <v>526</v>
      </c>
      <c r="AA352" s="100" t="s">
        <v>525</v>
      </c>
      <c r="AB352" s="16"/>
    </row>
    <row r="353" spans="22:28" x14ac:dyDescent="0.25">
      <c r="V353" s="6" t="str">
        <f t="shared" si="19"/>
        <v>6018Mount Maunganui College</v>
      </c>
      <c r="W353" s="100">
        <v>6018</v>
      </c>
      <c r="X353" s="101" t="s">
        <v>561</v>
      </c>
      <c r="Y353" s="100" t="s">
        <v>1633</v>
      </c>
      <c r="Z353" s="100" t="s">
        <v>524</v>
      </c>
      <c r="AA353" s="100" t="s">
        <v>525</v>
      </c>
      <c r="AB353" s="16"/>
    </row>
    <row r="354" spans="22:28" x14ac:dyDescent="0.25">
      <c r="V354" s="6" t="str">
        <f t="shared" si="19"/>
        <v>6018Nelson Marlborough Institute of Technology</v>
      </c>
      <c r="W354" s="100">
        <v>6018</v>
      </c>
      <c r="X354" s="101" t="s">
        <v>535</v>
      </c>
      <c r="Y354" s="100" t="s">
        <v>415</v>
      </c>
      <c r="Z354" s="100" t="s">
        <v>661</v>
      </c>
      <c r="AA354" s="100" t="s">
        <v>662</v>
      </c>
      <c r="AB354" s="16"/>
    </row>
    <row r="355" spans="22:28" x14ac:dyDescent="0.25">
      <c r="V355" s="6" t="str">
        <f t="shared" si="19"/>
        <v>6018Nelson Marlborough Institute of Technology</v>
      </c>
      <c r="W355" s="100">
        <v>6018</v>
      </c>
      <c r="X355" s="101" t="s">
        <v>536</v>
      </c>
      <c r="Y355" s="100" t="s">
        <v>415</v>
      </c>
      <c r="Z355" s="100" t="s">
        <v>693</v>
      </c>
      <c r="AA355" s="100" t="s">
        <v>694</v>
      </c>
      <c r="AB355" s="16"/>
    </row>
    <row r="356" spans="22:28" x14ac:dyDescent="0.25">
      <c r="V356" s="6"/>
      <c r="W356" s="6">
        <v>6018</v>
      </c>
      <c r="X356" s="6">
        <v>95</v>
      </c>
      <c r="Y356" s="6" t="s">
        <v>1127</v>
      </c>
      <c r="Z356" s="6"/>
      <c r="AA356" s="6"/>
      <c r="AB356" s="16"/>
    </row>
    <row r="357" spans="22:28" x14ac:dyDescent="0.25">
      <c r="V357" s="6" t="str">
        <f t="shared" ref="V357:V398" si="20">W357&amp;Y357</f>
        <v>6018Nga Matapuna Oranga PHO</v>
      </c>
      <c r="W357" s="100">
        <v>6018</v>
      </c>
      <c r="X357" s="101" t="s">
        <v>546</v>
      </c>
      <c r="Y357" s="100" t="s">
        <v>1623</v>
      </c>
      <c r="Z357" s="100" t="s">
        <v>524</v>
      </c>
      <c r="AA357" s="100" t="s">
        <v>525</v>
      </c>
      <c r="AB357" s="16"/>
    </row>
    <row r="358" spans="22:28" x14ac:dyDescent="0.25">
      <c r="V358" s="6" t="str">
        <f t="shared" si="20"/>
        <v>6018Opotiki Youth and Whanau Activity Centre</v>
      </c>
      <c r="W358" s="100">
        <v>6018</v>
      </c>
      <c r="X358" s="101" t="s">
        <v>541</v>
      </c>
      <c r="Y358" s="100" t="s">
        <v>1618</v>
      </c>
      <c r="Z358" s="100" t="s">
        <v>878</v>
      </c>
      <c r="AA358" s="100" t="s">
        <v>525</v>
      </c>
      <c r="AB358" s="16"/>
    </row>
    <row r="359" spans="22:28" x14ac:dyDescent="0.25">
      <c r="V359" s="6" t="str">
        <f t="shared" si="20"/>
        <v>6018Otorohanga Kiwi House</v>
      </c>
      <c r="W359" s="100">
        <v>6018</v>
      </c>
      <c r="X359" s="101" t="s">
        <v>542</v>
      </c>
      <c r="Y359" s="100" t="s">
        <v>1619</v>
      </c>
      <c r="Z359" s="100" t="s">
        <v>743</v>
      </c>
      <c r="AA359" s="100" t="s">
        <v>517</v>
      </c>
      <c r="AB359" s="16"/>
    </row>
    <row r="360" spans="22:28" x14ac:dyDescent="0.25">
      <c r="V360" s="6" t="str">
        <f t="shared" si="20"/>
        <v>6018Queens Academic Group</v>
      </c>
      <c r="W360" s="100">
        <v>6018</v>
      </c>
      <c r="X360" s="101" t="s">
        <v>534</v>
      </c>
      <c r="Y360" s="100" t="s">
        <v>1613</v>
      </c>
      <c r="Z360" s="100" t="s">
        <v>519</v>
      </c>
      <c r="AA360" s="100" t="s">
        <v>520</v>
      </c>
      <c r="AB360" s="16"/>
    </row>
    <row r="361" spans="22:28" x14ac:dyDescent="0.25">
      <c r="V361" s="6" t="str">
        <f t="shared" si="20"/>
        <v>6018Sports Pavilion</v>
      </c>
      <c r="W361" s="100">
        <v>6018</v>
      </c>
      <c r="X361" s="101" t="s">
        <v>552</v>
      </c>
      <c r="Y361" s="100" t="s">
        <v>1628</v>
      </c>
      <c r="Z361" s="100" t="s">
        <v>527</v>
      </c>
      <c r="AA361" s="100" t="s">
        <v>525</v>
      </c>
      <c r="AB361" s="16"/>
    </row>
    <row r="362" spans="22:28" x14ac:dyDescent="0.25">
      <c r="V362" s="6" t="str">
        <f t="shared" si="20"/>
        <v>6018Tahuwhakatiki (Romai) Marae</v>
      </c>
      <c r="W362" s="100">
        <v>6018</v>
      </c>
      <c r="X362" s="101" t="s">
        <v>548</v>
      </c>
      <c r="Y362" s="100" t="s">
        <v>1625</v>
      </c>
      <c r="Z362" s="100" t="s">
        <v>524</v>
      </c>
      <c r="AA362" s="100" t="s">
        <v>525</v>
      </c>
      <c r="AB362" s="16"/>
    </row>
    <row r="363" spans="22:28" x14ac:dyDescent="0.25">
      <c r="V363" s="6" t="str">
        <f t="shared" si="20"/>
        <v>6018Tamatea Pokai Whenua Meeting House</v>
      </c>
      <c r="W363" s="100">
        <v>6018</v>
      </c>
      <c r="X363" s="101" t="s">
        <v>533</v>
      </c>
      <c r="Y363" s="100" t="s">
        <v>739</v>
      </c>
      <c r="Z363" s="100" t="s">
        <v>524</v>
      </c>
      <c r="AA363" s="100" t="s">
        <v>525</v>
      </c>
      <c r="AB363" s="16"/>
    </row>
    <row r="364" spans="22:28" x14ac:dyDescent="0.25">
      <c r="V364" s="6" t="str">
        <f t="shared" si="20"/>
        <v>6018Taumarunui</v>
      </c>
      <c r="W364" s="100">
        <v>6018</v>
      </c>
      <c r="X364" s="101" t="s">
        <v>549</v>
      </c>
      <c r="Y364" s="100" t="s">
        <v>1626</v>
      </c>
      <c r="Z364" s="100" t="s">
        <v>672</v>
      </c>
      <c r="AA364" s="100" t="s">
        <v>668</v>
      </c>
      <c r="AB364" s="16"/>
    </row>
    <row r="365" spans="22:28" x14ac:dyDescent="0.25">
      <c r="V365" s="6" t="str">
        <f t="shared" si="20"/>
        <v>6018Taumarunui High School</v>
      </c>
      <c r="W365" s="100">
        <v>6018</v>
      </c>
      <c r="X365" s="101" t="s">
        <v>538</v>
      </c>
      <c r="Y365" s="100" t="s">
        <v>1615</v>
      </c>
      <c r="Z365" s="100" t="s">
        <v>672</v>
      </c>
      <c r="AA365" s="100" t="s">
        <v>668</v>
      </c>
      <c r="AB365" s="16"/>
    </row>
    <row r="366" spans="22:28" x14ac:dyDescent="0.25">
      <c r="V366" s="6" t="str">
        <f t="shared" si="20"/>
        <v>6018Taupo Campus</v>
      </c>
      <c r="W366" s="100">
        <v>6018</v>
      </c>
      <c r="X366" s="101" t="s">
        <v>506</v>
      </c>
      <c r="Y366" s="100" t="s">
        <v>732</v>
      </c>
      <c r="Z366" s="100" t="s">
        <v>660</v>
      </c>
      <c r="AA366" s="100" t="s">
        <v>517</v>
      </c>
      <c r="AB366" s="16"/>
    </row>
    <row r="367" spans="22:28" x14ac:dyDescent="0.25">
      <c r="V367" s="6" t="str">
        <f t="shared" si="20"/>
        <v>6018Te Amorangi Centre</v>
      </c>
      <c r="W367" s="100">
        <v>6018</v>
      </c>
      <c r="X367" s="101" t="s">
        <v>553</v>
      </c>
      <c r="Y367" s="100" t="s">
        <v>1629</v>
      </c>
      <c r="Z367" s="100" t="s">
        <v>526</v>
      </c>
      <c r="AA367" s="100" t="s">
        <v>525</v>
      </c>
      <c r="AB367" s="16"/>
    </row>
    <row r="368" spans="22:28" x14ac:dyDescent="0.25">
      <c r="V368" s="6" t="str">
        <f t="shared" si="20"/>
        <v>6018Te Kuirau Marae</v>
      </c>
      <c r="W368" s="100">
        <v>6018</v>
      </c>
      <c r="X368" s="101" t="s">
        <v>559</v>
      </c>
      <c r="Y368" s="100" t="s">
        <v>1632</v>
      </c>
      <c r="Z368" s="100" t="s">
        <v>526</v>
      </c>
      <c r="AA368" s="100" t="s">
        <v>525</v>
      </c>
      <c r="AB368" s="16"/>
    </row>
    <row r="369" spans="7:28" x14ac:dyDescent="0.25">
      <c r="V369" s="6" t="str">
        <f t="shared" si="20"/>
        <v>6018Te Puke High School</v>
      </c>
      <c r="W369" s="100">
        <v>6018</v>
      </c>
      <c r="X369" s="101" t="s">
        <v>539</v>
      </c>
      <c r="Y369" s="100" t="s">
        <v>1616</v>
      </c>
      <c r="Z369" s="100" t="s">
        <v>532</v>
      </c>
      <c r="AA369" s="100" t="s">
        <v>525</v>
      </c>
      <c r="AB369" s="16"/>
    </row>
    <row r="370" spans="7:28" x14ac:dyDescent="0.25">
      <c r="G370" s="23"/>
      <c r="H370" s="23"/>
      <c r="V370" s="6" t="str">
        <f t="shared" si="20"/>
        <v>6018Te Wananga O Aotearoa (TWOA)</v>
      </c>
      <c r="W370" s="100">
        <v>6018</v>
      </c>
      <c r="X370" s="101" t="s">
        <v>537</v>
      </c>
      <c r="Y370" s="100" t="s">
        <v>1614</v>
      </c>
      <c r="Z370" s="100" t="s">
        <v>868</v>
      </c>
      <c r="AA370" s="100" t="s">
        <v>517</v>
      </c>
      <c r="AB370" s="16"/>
    </row>
    <row r="371" spans="7:28" x14ac:dyDescent="0.25">
      <c r="V371" s="6" t="str">
        <f t="shared" si="20"/>
        <v>6018Te Whare Aronui</v>
      </c>
      <c r="W371" s="100">
        <v>6018</v>
      </c>
      <c r="X371" s="101" t="s">
        <v>522</v>
      </c>
      <c r="Y371" s="100" t="s">
        <v>738</v>
      </c>
      <c r="Z371" s="100" t="s">
        <v>660</v>
      </c>
      <c r="AA371" s="100" t="s">
        <v>517</v>
      </c>
      <c r="AB371" s="16"/>
    </row>
    <row r="372" spans="7:28" x14ac:dyDescent="0.25">
      <c r="V372" s="6" t="str">
        <f t="shared" si="20"/>
        <v>6018Te Whare Aronui o Tuwharetoa</v>
      </c>
      <c r="W372" s="100">
        <v>6018</v>
      </c>
      <c r="X372" s="101" t="s">
        <v>557</v>
      </c>
      <c r="Y372" s="100" t="s">
        <v>1631</v>
      </c>
      <c r="Z372" s="100" t="s">
        <v>660</v>
      </c>
      <c r="AA372" s="100" t="s">
        <v>517</v>
      </c>
      <c r="AB372" s="16"/>
    </row>
    <row r="373" spans="7:28" x14ac:dyDescent="0.25">
      <c r="G373" s="23"/>
      <c r="H373" s="23"/>
      <c r="V373" s="6" t="str">
        <f t="shared" si="20"/>
        <v>6018Te Whare Wananga o Awanuiarangi</v>
      </c>
      <c r="W373" s="100">
        <v>6018</v>
      </c>
      <c r="X373" s="101" t="s">
        <v>512</v>
      </c>
      <c r="Y373" s="100" t="s">
        <v>734</v>
      </c>
      <c r="Z373" s="100" t="s">
        <v>527</v>
      </c>
      <c r="AA373" s="100" t="s">
        <v>525</v>
      </c>
      <c r="AB373" s="16"/>
    </row>
    <row r="374" spans="7:28" x14ac:dyDescent="0.25">
      <c r="V374" s="6" t="str">
        <f t="shared" si="20"/>
        <v>6018Te Wharekura o Mauao</v>
      </c>
      <c r="W374" s="100">
        <v>6018</v>
      </c>
      <c r="X374" s="101" t="s">
        <v>545</v>
      </c>
      <c r="Y374" s="100" t="s">
        <v>1622</v>
      </c>
      <c r="Z374" s="100" t="s">
        <v>524</v>
      </c>
      <c r="AA374" s="100" t="s">
        <v>525</v>
      </c>
      <c r="AB374" s="16"/>
    </row>
    <row r="375" spans="7:28" x14ac:dyDescent="0.25">
      <c r="V375" s="6" t="str">
        <f t="shared" si="20"/>
        <v>6018Tertiary Village at Windermere</v>
      </c>
      <c r="W375" s="100">
        <v>6018</v>
      </c>
      <c r="X375" s="101" t="s">
        <v>515</v>
      </c>
      <c r="Y375" s="100" t="s">
        <v>735</v>
      </c>
      <c r="Z375" s="100" t="s">
        <v>524</v>
      </c>
      <c r="AA375" s="100" t="s">
        <v>525</v>
      </c>
      <c r="AB375" s="16"/>
    </row>
    <row r="376" spans="7:28" x14ac:dyDescent="0.25">
      <c r="V376" s="6" t="str">
        <f t="shared" si="20"/>
        <v>6018Tipapa Marae - Ngati Manawa</v>
      </c>
      <c r="W376" s="100">
        <v>6018</v>
      </c>
      <c r="X376" s="101" t="s">
        <v>551</v>
      </c>
      <c r="Y376" s="100" t="s">
        <v>1627</v>
      </c>
      <c r="Z376" s="100" t="s">
        <v>527</v>
      </c>
      <c r="AA376" s="100" t="s">
        <v>525</v>
      </c>
      <c r="AB376" s="16"/>
    </row>
    <row r="377" spans="7:28" x14ac:dyDescent="0.25">
      <c r="V377" s="6" t="str">
        <f t="shared" si="20"/>
        <v>6018Tokoroa Campus</v>
      </c>
      <c r="W377" s="100">
        <v>6018</v>
      </c>
      <c r="X377" s="101" t="s">
        <v>507</v>
      </c>
      <c r="Y377" s="100" t="s">
        <v>367</v>
      </c>
      <c r="Z377" s="100" t="s">
        <v>868</v>
      </c>
      <c r="AA377" s="100" t="s">
        <v>517</v>
      </c>
      <c r="AB377" s="16"/>
    </row>
    <row r="378" spans="7:28" x14ac:dyDescent="0.25">
      <c r="V378" s="6" t="str">
        <f t="shared" si="20"/>
        <v>6018Tongariro School</v>
      </c>
      <c r="W378" s="100">
        <v>6018</v>
      </c>
      <c r="X378" s="101" t="s">
        <v>540</v>
      </c>
      <c r="Y378" s="100" t="s">
        <v>1617</v>
      </c>
      <c r="Z378" s="100" t="s">
        <v>660</v>
      </c>
      <c r="AA378" s="100" t="s">
        <v>517</v>
      </c>
      <c r="AB378" s="16"/>
    </row>
    <row r="379" spans="7:28" x14ac:dyDescent="0.25">
      <c r="V379" s="6" t="str">
        <f t="shared" si="20"/>
        <v>6018Tuwharetoa Ki Kawerau Health, Education and Social Services</v>
      </c>
      <c r="W379" s="100">
        <v>6018</v>
      </c>
      <c r="X379" s="101" t="s">
        <v>599</v>
      </c>
      <c r="Y379" s="100" t="s">
        <v>1634</v>
      </c>
      <c r="Z379" s="100" t="s">
        <v>737</v>
      </c>
      <c r="AA379" s="100" t="s">
        <v>525</v>
      </c>
      <c r="AB379" s="16"/>
    </row>
    <row r="380" spans="7:28" x14ac:dyDescent="0.25">
      <c r="V380" s="6" t="str">
        <f t="shared" si="20"/>
        <v>6018Waiariki Central Kawerau</v>
      </c>
      <c r="W380" s="100">
        <v>6018</v>
      </c>
      <c r="X380" s="101" t="s">
        <v>521</v>
      </c>
      <c r="Y380" s="100" t="s">
        <v>736</v>
      </c>
      <c r="Z380" s="100" t="s">
        <v>737</v>
      </c>
      <c r="AA380" s="100" t="s">
        <v>525</v>
      </c>
      <c r="AB380" s="16"/>
    </row>
    <row r="381" spans="7:28" x14ac:dyDescent="0.25">
      <c r="V381" s="6" t="str">
        <f t="shared" si="20"/>
        <v>6018Waipa Campus</v>
      </c>
      <c r="W381" s="100">
        <v>6018</v>
      </c>
      <c r="X381" s="101" t="s">
        <v>504</v>
      </c>
      <c r="Y381" s="100" t="s">
        <v>731</v>
      </c>
      <c r="Z381" s="100" t="s">
        <v>526</v>
      </c>
      <c r="AA381" s="100" t="s">
        <v>525</v>
      </c>
      <c r="AB381" s="16"/>
    </row>
    <row r="382" spans="7:28" x14ac:dyDescent="0.25">
      <c r="I382" s="17"/>
      <c r="J382" s="17"/>
      <c r="K382" s="17"/>
      <c r="L382" s="17"/>
      <c r="V382" s="6" t="str">
        <f t="shared" si="20"/>
        <v>6018Watts and Hughes Construction Ltd</v>
      </c>
      <c r="W382" s="100">
        <v>6018</v>
      </c>
      <c r="X382" s="101" t="s">
        <v>544</v>
      </c>
      <c r="Y382" s="100" t="s">
        <v>1621</v>
      </c>
      <c r="Z382" s="100" t="s">
        <v>524</v>
      </c>
      <c r="AA382" s="100" t="s">
        <v>525</v>
      </c>
      <c r="AB382" s="16"/>
    </row>
    <row r="383" spans="7:28" x14ac:dyDescent="0.25">
      <c r="I383" s="23"/>
      <c r="J383" s="23"/>
      <c r="K383" s="23"/>
      <c r="L383" s="23"/>
      <c r="V383" s="6" t="str">
        <f t="shared" si="20"/>
        <v>6018Whaioranga Trust</v>
      </c>
      <c r="W383" s="100">
        <v>6018</v>
      </c>
      <c r="X383" s="101" t="s">
        <v>547</v>
      </c>
      <c r="Y383" s="100" t="s">
        <v>1624</v>
      </c>
      <c r="Z383" s="100" t="s">
        <v>524</v>
      </c>
      <c r="AA383" s="100" t="s">
        <v>525</v>
      </c>
      <c r="AB383" s="16"/>
    </row>
    <row r="384" spans="7:28" x14ac:dyDescent="0.25">
      <c r="I384" s="23"/>
      <c r="J384" s="23"/>
      <c r="K384" s="23"/>
      <c r="L384" s="23"/>
      <c r="V384" s="6" t="str">
        <f t="shared" si="20"/>
        <v>6018Whakatane Campus</v>
      </c>
      <c r="W384" s="100">
        <v>6018</v>
      </c>
      <c r="X384" s="101" t="s">
        <v>508</v>
      </c>
      <c r="Y384" s="100" t="s">
        <v>733</v>
      </c>
      <c r="Z384" s="100" t="s">
        <v>527</v>
      </c>
      <c r="AA384" s="100" t="s">
        <v>525</v>
      </c>
      <c r="AB384" s="16"/>
    </row>
    <row r="385" spans="7:28" x14ac:dyDescent="0.25">
      <c r="V385" s="6" t="str">
        <f t="shared" si="20"/>
        <v>6018Whakatane District Council</v>
      </c>
      <c r="W385" s="100">
        <v>6018</v>
      </c>
      <c r="X385" s="101" t="s">
        <v>602</v>
      </c>
      <c r="Y385" s="100" t="s">
        <v>1635</v>
      </c>
      <c r="Z385" s="100" t="s">
        <v>519</v>
      </c>
      <c r="AA385" s="100" t="s">
        <v>520</v>
      </c>
      <c r="AB385" s="16"/>
    </row>
    <row r="386" spans="7:28" x14ac:dyDescent="0.25">
      <c r="V386" s="6" t="str">
        <f t="shared" si="20"/>
        <v>6019Auckland</v>
      </c>
      <c r="W386" s="100">
        <v>6019</v>
      </c>
      <c r="X386" s="101" t="s">
        <v>502</v>
      </c>
      <c r="Y386" s="100" t="s">
        <v>2</v>
      </c>
      <c r="Z386" s="100" t="s">
        <v>519</v>
      </c>
      <c r="AA386" s="100" t="s">
        <v>520</v>
      </c>
      <c r="AB386" s="16"/>
    </row>
    <row r="387" spans="7:28" x14ac:dyDescent="0.25">
      <c r="V387" s="6" t="str">
        <f t="shared" si="20"/>
        <v>6019Auckland</v>
      </c>
      <c r="W387" s="100">
        <v>6019</v>
      </c>
      <c r="X387" s="101" t="s">
        <v>509</v>
      </c>
      <c r="Y387" s="100" t="s">
        <v>2</v>
      </c>
      <c r="Z387" s="100" t="s">
        <v>578</v>
      </c>
      <c r="AA387" s="100" t="s">
        <v>520</v>
      </c>
      <c r="AB387" s="16"/>
    </row>
    <row r="388" spans="7:28" x14ac:dyDescent="0.25">
      <c r="V388" s="6" t="str">
        <f t="shared" si="20"/>
        <v>6019Auckland</v>
      </c>
      <c r="W388" s="100">
        <v>6019</v>
      </c>
      <c r="X388" s="101" t="s">
        <v>522</v>
      </c>
      <c r="Y388" s="100" t="s">
        <v>2</v>
      </c>
      <c r="Z388" s="100" t="s">
        <v>519</v>
      </c>
      <c r="AA388" s="100" t="s">
        <v>520</v>
      </c>
      <c r="AB388" s="16"/>
    </row>
    <row r="389" spans="7:28" x14ac:dyDescent="0.25">
      <c r="V389" s="6" t="str">
        <f t="shared" si="20"/>
        <v>6019Bay of Plenty District Health Board</v>
      </c>
      <c r="W389" s="100">
        <v>6019</v>
      </c>
      <c r="X389" s="101" t="s">
        <v>538</v>
      </c>
      <c r="Y389" s="100" t="s">
        <v>338</v>
      </c>
      <c r="Z389" s="100" t="s">
        <v>524</v>
      </c>
      <c r="AA389" s="100" t="s">
        <v>525</v>
      </c>
      <c r="AB389" s="16"/>
    </row>
    <row r="390" spans="7:28" x14ac:dyDescent="0.25">
      <c r="V390" s="6" t="str">
        <f t="shared" si="20"/>
        <v>6019Christchurch</v>
      </c>
      <c r="W390" s="100">
        <v>6019</v>
      </c>
      <c r="X390" s="101" t="s">
        <v>508</v>
      </c>
      <c r="Y390" s="100" t="s">
        <v>266</v>
      </c>
      <c r="Z390" s="100" t="s">
        <v>498</v>
      </c>
      <c r="AA390" s="100" t="s">
        <v>497</v>
      </c>
      <c r="AB390" s="16"/>
    </row>
    <row r="391" spans="7:28" x14ac:dyDescent="0.25">
      <c r="G391" s="23"/>
      <c r="H391" s="23"/>
      <c r="V391" s="6" t="str">
        <f t="shared" si="20"/>
        <v>6019Distance  Learning</v>
      </c>
      <c r="W391" s="100">
        <v>6019</v>
      </c>
      <c r="X391" s="101" t="s">
        <v>1512</v>
      </c>
      <c r="Y391" s="100" t="s">
        <v>1637</v>
      </c>
      <c r="Z391" s="100" t="s">
        <v>1281</v>
      </c>
      <c r="AA391" s="100" t="s">
        <v>1281</v>
      </c>
      <c r="AB391" s="16"/>
    </row>
    <row r="392" spans="7:28" x14ac:dyDescent="0.25">
      <c r="V392" s="6" t="str">
        <f t="shared" si="20"/>
        <v>6019Gisborne</v>
      </c>
      <c r="W392" s="100">
        <v>6019</v>
      </c>
      <c r="X392" s="101" t="s">
        <v>518</v>
      </c>
      <c r="Y392" s="100" t="s">
        <v>331</v>
      </c>
      <c r="Z392" s="100" t="s">
        <v>528</v>
      </c>
      <c r="AA392" s="100" t="s">
        <v>529</v>
      </c>
      <c r="AB392" s="16"/>
    </row>
    <row r="393" spans="7:28" x14ac:dyDescent="0.25">
      <c r="V393" s="6" t="str">
        <f t="shared" si="20"/>
        <v>6019Gisborne</v>
      </c>
      <c r="W393" s="100">
        <v>6019</v>
      </c>
      <c r="X393" s="101" t="s">
        <v>539</v>
      </c>
      <c r="Y393" s="100" t="s">
        <v>331</v>
      </c>
      <c r="Z393" s="100" t="s">
        <v>528</v>
      </c>
      <c r="AA393" s="100" t="s">
        <v>529</v>
      </c>
      <c r="AB393" s="16"/>
    </row>
    <row r="394" spans="7:28" x14ac:dyDescent="0.25">
      <c r="V394" s="6" t="str">
        <f t="shared" si="20"/>
        <v>6019Hamilton</v>
      </c>
      <c r="W394" s="100">
        <v>6019</v>
      </c>
      <c r="X394" s="101" t="s">
        <v>537</v>
      </c>
      <c r="Y394" s="100" t="s">
        <v>337</v>
      </c>
      <c r="Z394" s="100" t="s">
        <v>516</v>
      </c>
      <c r="AA394" s="100" t="s">
        <v>517</v>
      </c>
      <c r="AB394" s="16"/>
    </row>
    <row r="395" spans="7:28" x14ac:dyDescent="0.25">
      <c r="V395" s="6" t="str">
        <f t="shared" si="20"/>
        <v>6019Hamilton</v>
      </c>
      <c r="W395" s="100">
        <v>6019</v>
      </c>
      <c r="X395" s="101" t="s">
        <v>542</v>
      </c>
      <c r="Y395" s="100" t="s">
        <v>337</v>
      </c>
      <c r="Z395" s="100" t="s">
        <v>516</v>
      </c>
      <c r="AA395" s="100" t="s">
        <v>517</v>
      </c>
      <c r="AB395" s="16"/>
    </row>
    <row r="396" spans="7:28" x14ac:dyDescent="0.25">
      <c r="V396" s="6" t="str">
        <f t="shared" si="20"/>
        <v>6019Main Campus</v>
      </c>
      <c r="W396" s="100">
        <v>6019</v>
      </c>
      <c r="X396" s="101" t="s">
        <v>492</v>
      </c>
      <c r="Y396" s="100" t="s">
        <v>231</v>
      </c>
      <c r="Z396" s="100" t="s">
        <v>516</v>
      </c>
      <c r="AA396" s="100" t="s">
        <v>517</v>
      </c>
      <c r="AB396" s="16"/>
    </row>
    <row r="397" spans="7:28" x14ac:dyDescent="0.25">
      <c r="V397" s="6" t="str">
        <f t="shared" si="20"/>
        <v>6019Matamata</v>
      </c>
      <c r="W397" s="100">
        <v>6019</v>
      </c>
      <c r="X397" s="101" t="s">
        <v>535</v>
      </c>
      <c r="Y397" s="100" t="s">
        <v>335</v>
      </c>
      <c r="Z397" s="100" t="s">
        <v>742</v>
      </c>
      <c r="AA397" s="100" t="s">
        <v>517</v>
      </c>
      <c r="AB397" s="16"/>
    </row>
    <row r="398" spans="7:28" x14ac:dyDescent="0.25">
      <c r="G398" s="23"/>
      <c r="H398" s="23"/>
      <c r="V398" s="6" t="str">
        <f t="shared" si="20"/>
        <v>6019New Plymouth</v>
      </c>
      <c r="W398" s="100">
        <v>6019</v>
      </c>
      <c r="X398" s="101" t="s">
        <v>541</v>
      </c>
      <c r="Y398" s="100" t="s">
        <v>339</v>
      </c>
      <c r="Z398" s="100" t="s">
        <v>637</v>
      </c>
      <c r="AA398" s="100" t="s">
        <v>638</v>
      </c>
      <c r="AB398" s="16"/>
    </row>
    <row r="399" spans="7:28" x14ac:dyDescent="0.25">
      <c r="V399" s="6"/>
      <c r="W399" s="6">
        <v>6019</v>
      </c>
      <c r="X399" s="6">
        <v>95</v>
      </c>
      <c r="Y399" s="6" t="s">
        <v>1127</v>
      </c>
      <c r="Z399" s="6"/>
      <c r="AA399" s="6"/>
      <c r="AB399" s="16"/>
    </row>
    <row r="400" spans="7:28" x14ac:dyDescent="0.25">
      <c r="V400" s="6" t="str">
        <f t="shared" ref="V400:V435" si="21">W400&amp;Y400</f>
        <v>6019Otorohanga</v>
      </c>
      <c r="W400" s="100">
        <v>6019</v>
      </c>
      <c r="X400" s="101" t="s">
        <v>536</v>
      </c>
      <c r="Y400" s="100" t="s">
        <v>336</v>
      </c>
      <c r="Z400" s="100" t="s">
        <v>743</v>
      </c>
      <c r="AA400" s="100" t="s">
        <v>517</v>
      </c>
      <c r="AB400" s="16"/>
    </row>
    <row r="401" spans="9:28" x14ac:dyDescent="0.25">
      <c r="V401" s="6" t="str">
        <f t="shared" si="21"/>
        <v>6019Palmerston North</v>
      </c>
      <c r="W401" s="100">
        <v>6019</v>
      </c>
      <c r="X401" s="101" t="s">
        <v>533</v>
      </c>
      <c r="Y401" s="100" t="s">
        <v>333</v>
      </c>
      <c r="Z401" s="100" t="s">
        <v>667</v>
      </c>
      <c r="AA401" s="100" t="s">
        <v>668</v>
      </c>
      <c r="AB401" s="16"/>
    </row>
    <row r="402" spans="9:28" x14ac:dyDescent="0.25">
      <c r="I402" s="17"/>
      <c r="J402" s="17"/>
      <c r="K402" s="17"/>
      <c r="L402" s="17"/>
      <c r="V402" s="6" t="str">
        <f t="shared" si="21"/>
        <v>6019Rotorua</v>
      </c>
      <c r="W402" s="100">
        <v>6019</v>
      </c>
      <c r="X402" s="101" t="s">
        <v>512</v>
      </c>
      <c r="Y402" s="100" t="s">
        <v>329</v>
      </c>
      <c r="Z402" s="100" t="s">
        <v>526</v>
      </c>
      <c r="AA402" s="100" t="s">
        <v>525</v>
      </c>
      <c r="AB402" s="16"/>
    </row>
    <row r="403" spans="9:28" x14ac:dyDescent="0.25">
      <c r="I403" s="23"/>
      <c r="J403" s="23"/>
      <c r="K403" s="23"/>
      <c r="L403" s="23"/>
      <c r="V403" s="6" t="str">
        <f t="shared" si="21"/>
        <v>6019Rotorua</v>
      </c>
      <c r="W403" s="100">
        <v>6019</v>
      </c>
      <c r="X403" s="101" t="s">
        <v>540</v>
      </c>
      <c r="Y403" s="100" t="s">
        <v>329</v>
      </c>
      <c r="Z403" s="100" t="s">
        <v>526</v>
      </c>
      <c r="AA403" s="100" t="s">
        <v>525</v>
      </c>
      <c r="AB403" s="16"/>
    </row>
    <row r="404" spans="9:28" x14ac:dyDescent="0.25">
      <c r="V404" s="6" t="str">
        <f t="shared" si="21"/>
        <v>6019Tauranga</v>
      </c>
      <c r="W404" s="100">
        <v>6019</v>
      </c>
      <c r="X404" s="101" t="s">
        <v>515</v>
      </c>
      <c r="Y404" s="100" t="s">
        <v>330</v>
      </c>
      <c r="Z404" s="100" t="s">
        <v>524</v>
      </c>
      <c r="AA404" s="100" t="s">
        <v>525</v>
      </c>
      <c r="AB404" s="16"/>
    </row>
    <row r="405" spans="9:28" x14ac:dyDescent="0.25">
      <c r="V405" s="6" t="str">
        <f t="shared" si="21"/>
        <v>6019Te Awamutu</v>
      </c>
      <c r="W405" s="100">
        <v>6019</v>
      </c>
      <c r="X405" s="101" t="s">
        <v>534</v>
      </c>
      <c r="Y405" s="100" t="s">
        <v>334</v>
      </c>
      <c r="Z405" s="100" t="s">
        <v>741</v>
      </c>
      <c r="AA405" s="100" t="s">
        <v>517</v>
      </c>
      <c r="AB405" s="16"/>
    </row>
    <row r="406" spans="9:28" x14ac:dyDescent="0.25">
      <c r="V406" s="6" t="str">
        <f t="shared" si="21"/>
        <v>6019Te Awamutu</v>
      </c>
      <c r="W406" s="100">
        <v>6019</v>
      </c>
      <c r="X406" s="101" t="s">
        <v>543</v>
      </c>
      <c r="Y406" s="100" t="s">
        <v>334</v>
      </c>
      <c r="Z406" s="100" t="s">
        <v>741</v>
      </c>
      <c r="AA406" s="100" t="s">
        <v>517</v>
      </c>
      <c r="AB406" s="16"/>
    </row>
    <row r="407" spans="9:28" x14ac:dyDescent="0.25">
      <c r="V407" s="6" t="str">
        <f t="shared" si="21"/>
        <v>6019Te Kuiti</v>
      </c>
      <c r="W407" s="100">
        <v>6019</v>
      </c>
      <c r="X407" s="101" t="s">
        <v>504</v>
      </c>
      <c r="Y407" s="100" t="s">
        <v>327</v>
      </c>
      <c r="Z407" s="100" t="s">
        <v>740</v>
      </c>
      <c r="AA407" s="100" t="s">
        <v>517</v>
      </c>
      <c r="AB407" s="16"/>
    </row>
    <row r="408" spans="9:28" x14ac:dyDescent="0.25">
      <c r="V408" s="6" t="str">
        <f t="shared" si="21"/>
        <v>6019Thames</v>
      </c>
      <c r="W408" s="100">
        <v>6019</v>
      </c>
      <c r="X408" s="101" t="s">
        <v>506</v>
      </c>
      <c r="Y408" s="100" t="s">
        <v>328</v>
      </c>
      <c r="Z408" s="100" t="s">
        <v>601</v>
      </c>
      <c r="AA408" s="100" t="s">
        <v>517</v>
      </c>
      <c r="AB408" s="16"/>
    </row>
    <row r="409" spans="9:28" x14ac:dyDescent="0.25">
      <c r="V409" s="6" t="str">
        <f t="shared" si="21"/>
        <v>6019Waitomo</v>
      </c>
      <c r="W409" s="100">
        <v>6019</v>
      </c>
      <c r="X409" s="101" t="s">
        <v>521</v>
      </c>
      <c r="Y409" s="100" t="s">
        <v>332</v>
      </c>
      <c r="Z409" s="100" t="s">
        <v>740</v>
      </c>
      <c r="AA409" s="100" t="s">
        <v>517</v>
      </c>
      <c r="AB409" s="16"/>
    </row>
    <row r="410" spans="9:28" x14ac:dyDescent="0.25">
      <c r="V410" s="6" t="str">
        <f t="shared" si="21"/>
        <v>6019Wellington</v>
      </c>
      <c r="W410" s="100">
        <v>6019</v>
      </c>
      <c r="X410" s="101" t="s">
        <v>507</v>
      </c>
      <c r="Y410" s="100" t="s">
        <v>0</v>
      </c>
      <c r="Z410" s="100" t="s">
        <v>658</v>
      </c>
      <c r="AA410" s="100" t="s">
        <v>511</v>
      </c>
      <c r="AB410" s="16"/>
    </row>
    <row r="411" spans="9:28" x14ac:dyDescent="0.25">
      <c r="V411" s="6" t="str">
        <f t="shared" si="21"/>
        <v>6022Arohata Prison</v>
      </c>
      <c r="W411" s="100">
        <v>6022</v>
      </c>
      <c r="X411" s="101" t="s">
        <v>541</v>
      </c>
      <c r="Y411" s="100" t="s">
        <v>1642</v>
      </c>
      <c r="Z411" s="100" t="s">
        <v>568</v>
      </c>
      <c r="AA411" s="100" t="s">
        <v>511</v>
      </c>
      <c r="AB411" s="16"/>
    </row>
    <row r="412" spans="9:28" x14ac:dyDescent="0.25">
      <c r="V412" s="6" t="str">
        <f t="shared" si="21"/>
        <v>6022Auckland Prison</v>
      </c>
      <c r="W412" s="100">
        <v>6022</v>
      </c>
      <c r="X412" s="101" t="s">
        <v>522</v>
      </c>
      <c r="Y412" s="100" t="s">
        <v>906</v>
      </c>
      <c r="Z412" s="100" t="s">
        <v>578</v>
      </c>
      <c r="AA412" s="100" t="s">
        <v>520</v>
      </c>
      <c r="AB412" s="16"/>
    </row>
    <row r="413" spans="9:28" x14ac:dyDescent="0.25">
      <c r="V413" s="6" t="str">
        <f t="shared" si="21"/>
        <v>6022Auckland Region Women’s Corrections Facility</v>
      </c>
      <c r="W413" s="100">
        <v>6022</v>
      </c>
      <c r="X413" s="101" t="s">
        <v>533</v>
      </c>
      <c r="Y413" s="100" t="s">
        <v>1638</v>
      </c>
      <c r="Z413" s="100" t="s">
        <v>580</v>
      </c>
      <c r="AA413" s="100" t="s">
        <v>520</v>
      </c>
      <c r="AB413" s="16"/>
    </row>
    <row r="414" spans="9:28" x14ac:dyDescent="0.25">
      <c r="V414" s="6" t="str">
        <f t="shared" si="21"/>
        <v>6022Christchurch Men’s Prison</v>
      </c>
      <c r="W414" s="100">
        <v>6022</v>
      </c>
      <c r="X414" s="101" t="s">
        <v>543</v>
      </c>
      <c r="Y414" s="100" t="s">
        <v>1643</v>
      </c>
      <c r="Z414" s="100" t="s">
        <v>498</v>
      </c>
      <c r="AA414" s="100" t="s">
        <v>497</v>
      </c>
      <c r="AB414" s="16"/>
    </row>
    <row r="415" spans="9:28" x14ac:dyDescent="0.25">
      <c r="V415" s="6" t="str">
        <f t="shared" si="21"/>
        <v>6022Christchurch Women’s Prison</v>
      </c>
      <c r="W415" s="100">
        <v>6022</v>
      </c>
      <c r="X415" s="101" t="s">
        <v>544</v>
      </c>
      <c r="Y415" s="100" t="s">
        <v>1644</v>
      </c>
      <c r="Z415" s="100" t="s">
        <v>498</v>
      </c>
      <c r="AA415" s="100" t="s">
        <v>497</v>
      </c>
      <c r="AB415" s="16"/>
    </row>
    <row r="416" spans="9:28" x14ac:dyDescent="0.25">
      <c r="V416" s="6" t="str">
        <f t="shared" si="21"/>
        <v>6022Community - Auckland</v>
      </c>
      <c r="W416" s="100">
        <v>6022</v>
      </c>
      <c r="X416" s="101" t="s">
        <v>607</v>
      </c>
      <c r="Y416" s="100" t="s">
        <v>1646</v>
      </c>
      <c r="Z416" s="100" t="s">
        <v>628</v>
      </c>
      <c r="AA416" s="100" t="s">
        <v>520</v>
      </c>
      <c r="AB416" s="16"/>
    </row>
    <row r="417" spans="9:28" x14ac:dyDescent="0.25">
      <c r="V417" s="6" t="str">
        <f t="shared" si="21"/>
        <v>6022Community - Blenheim</v>
      </c>
      <c r="W417" s="100">
        <v>6022</v>
      </c>
      <c r="X417" s="101" t="s">
        <v>624</v>
      </c>
      <c r="Y417" s="100" t="s">
        <v>1655</v>
      </c>
      <c r="Z417" s="100" t="s">
        <v>661</v>
      </c>
      <c r="AA417" s="100" t="s">
        <v>662</v>
      </c>
      <c r="AB417" s="16"/>
    </row>
    <row r="418" spans="9:28" x14ac:dyDescent="0.25">
      <c r="V418" s="6" t="str">
        <f t="shared" si="21"/>
        <v>6022Community - Christchurch</v>
      </c>
      <c r="W418" s="100">
        <v>6022</v>
      </c>
      <c r="X418" s="101" t="s">
        <v>626</v>
      </c>
      <c r="Y418" s="100" t="s">
        <v>1656</v>
      </c>
      <c r="Z418" s="100" t="s">
        <v>498</v>
      </c>
      <c r="AA418" s="100" t="s">
        <v>497</v>
      </c>
      <c r="AB418" s="16"/>
    </row>
    <row r="419" spans="9:28" x14ac:dyDescent="0.25">
      <c r="V419" s="6" t="str">
        <f t="shared" si="21"/>
        <v>6022Community - Dunedin</v>
      </c>
      <c r="W419" s="100">
        <v>6022</v>
      </c>
      <c r="X419" s="101" t="s">
        <v>1503</v>
      </c>
      <c r="Y419" s="100" t="s">
        <v>1657</v>
      </c>
      <c r="Z419" s="100" t="s">
        <v>503</v>
      </c>
      <c r="AA419" s="100" t="s">
        <v>500</v>
      </c>
      <c r="AB419" s="16"/>
    </row>
    <row r="420" spans="9:28" x14ac:dyDescent="0.25">
      <c r="V420" s="6" t="str">
        <f t="shared" si="21"/>
        <v>6022Community - Hamilton</v>
      </c>
      <c r="W420" s="100">
        <v>6022</v>
      </c>
      <c r="X420" s="101" t="s">
        <v>613</v>
      </c>
      <c r="Y420" s="100" t="s">
        <v>1649</v>
      </c>
      <c r="Z420" s="100" t="s">
        <v>516</v>
      </c>
      <c r="AA420" s="100" t="s">
        <v>517</v>
      </c>
      <c r="AB420" s="16"/>
    </row>
    <row r="421" spans="9:28" x14ac:dyDescent="0.25">
      <c r="V421" s="6" t="str">
        <f t="shared" si="21"/>
        <v>6022Community - MECF</v>
      </c>
      <c r="W421" s="100">
        <v>6022</v>
      </c>
      <c r="X421" s="101" t="s">
        <v>609</v>
      </c>
      <c r="Y421" s="100" t="s">
        <v>1647</v>
      </c>
      <c r="Z421" s="100" t="s">
        <v>519</v>
      </c>
      <c r="AA421" s="100" t="s">
        <v>520</v>
      </c>
      <c r="AB421" s="16"/>
    </row>
    <row r="422" spans="9:28" x14ac:dyDescent="0.25">
      <c r="V422" s="6" t="str">
        <f t="shared" si="21"/>
        <v>6022Community - Napier</v>
      </c>
      <c r="W422" s="100">
        <v>6022</v>
      </c>
      <c r="X422" s="101" t="s">
        <v>618</v>
      </c>
      <c r="Y422" s="100" t="s">
        <v>1652</v>
      </c>
      <c r="Z422" s="100" t="s">
        <v>513</v>
      </c>
      <c r="AA422" s="100" t="s">
        <v>514</v>
      </c>
      <c r="AB422" s="16"/>
    </row>
    <row r="423" spans="9:28" x14ac:dyDescent="0.25">
      <c r="V423" s="6" t="str">
        <f t="shared" si="21"/>
        <v>6022Community - Northland</v>
      </c>
      <c r="W423" s="100">
        <v>6022</v>
      </c>
      <c r="X423" s="101" t="s">
        <v>605</v>
      </c>
      <c r="Y423" s="100" t="s">
        <v>1645</v>
      </c>
      <c r="Z423" s="100" t="s">
        <v>530</v>
      </c>
      <c r="AA423" s="100" t="s">
        <v>531</v>
      </c>
      <c r="AB423" s="16"/>
    </row>
    <row r="424" spans="9:28" x14ac:dyDescent="0.25">
      <c r="V424" s="6" t="str">
        <f t="shared" si="21"/>
        <v>6022Community - Oamaru</v>
      </c>
      <c r="W424" s="100">
        <v>6022</v>
      </c>
      <c r="X424" s="101" t="s">
        <v>631</v>
      </c>
      <c r="Y424" s="100" t="s">
        <v>1659</v>
      </c>
      <c r="Z424" s="100" t="s">
        <v>523</v>
      </c>
      <c r="AA424" s="100" t="s">
        <v>500</v>
      </c>
      <c r="AB424" s="16"/>
    </row>
    <row r="425" spans="9:28" x14ac:dyDescent="0.25">
      <c r="V425" s="6" t="str">
        <f t="shared" si="21"/>
        <v>6022Community - Palmerston North</v>
      </c>
      <c r="W425" s="100">
        <v>6022</v>
      </c>
      <c r="X425" s="101" t="s">
        <v>620</v>
      </c>
      <c r="Y425" s="100" t="s">
        <v>1653</v>
      </c>
      <c r="Z425" s="100" t="s">
        <v>667</v>
      </c>
      <c r="AA425" s="100" t="s">
        <v>668</v>
      </c>
      <c r="AB425" s="16"/>
    </row>
    <row r="426" spans="9:28" x14ac:dyDescent="0.25">
      <c r="I426" s="23"/>
      <c r="J426" s="23"/>
      <c r="K426" s="23"/>
      <c r="L426" s="23"/>
      <c r="V426" s="6" t="str">
        <f t="shared" si="21"/>
        <v>6022Community - Rotorua</v>
      </c>
      <c r="W426" s="100">
        <v>6022</v>
      </c>
      <c r="X426" s="101" t="s">
        <v>615</v>
      </c>
      <c r="Y426" s="100" t="s">
        <v>1650</v>
      </c>
      <c r="Z426" s="100" t="s">
        <v>526</v>
      </c>
      <c r="AA426" s="100" t="s">
        <v>525</v>
      </c>
      <c r="AB426" s="16"/>
    </row>
    <row r="427" spans="9:28" x14ac:dyDescent="0.25">
      <c r="V427" s="6" t="str">
        <f t="shared" si="21"/>
        <v>6022Community - South Dunedin</v>
      </c>
      <c r="W427" s="100">
        <v>6022</v>
      </c>
      <c r="X427" s="101" t="s">
        <v>629</v>
      </c>
      <c r="Y427" s="100" t="s">
        <v>1658</v>
      </c>
      <c r="Z427" s="100" t="s">
        <v>503</v>
      </c>
      <c r="AA427" s="100" t="s">
        <v>500</v>
      </c>
      <c r="AB427" s="16"/>
    </row>
    <row r="428" spans="9:28" x14ac:dyDescent="0.25">
      <c r="V428" s="6" t="str">
        <f t="shared" si="21"/>
        <v>6022Community - Wellington</v>
      </c>
      <c r="W428" s="100">
        <v>6022</v>
      </c>
      <c r="X428" s="101" t="s">
        <v>622</v>
      </c>
      <c r="Y428" s="100" t="s">
        <v>1654</v>
      </c>
      <c r="Z428" s="100" t="s">
        <v>568</v>
      </c>
      <c r="AA428" s="100" t="s">
        <v>511</v>
      </c>
      <c r="AB428" s="16"/>
    </row>
    <row r="429" spans="9:28" x14ac:dyDescent="0.25">
      <c r="I429" s="23"/>
      <c r="J429" s="23"/>
      <c r="K429" s="23"/>
      <c r="L429" s="23"/>
      <c r="V429" s="6" t="str">
        <f t="shared" si="21"/>
        <v>6022Community - Whakatane</v>
      </c>
      <c r="W429" s="100">
        <v>6022</v>
      </c>
      <c r="X429" s="101" t="s">
        <v>616</v>
      </c>
      <c r="Y429" s="100" t="s">
        <v>1651</v>
      </c>
      <c r="Z429" s="100" t="s">
        <v>527</v>
      </c>
      <c r="AA429" s="100" t="s">
        <v>525</v>
      </c>
      <c r="AB429" s="16"/>
    </row>
    <row r="430" spans="9:28" x14ac:dyDescent="0.25">
      <c r="V430" s="6" t="str">
        <f t="shared" si="21"/>
        <v>6022Community - Wiri Men’s Prison</v>
      </c>
      <c r="W430" s="100">
        <v>6022</v>
      </c>
      <c r="X430" s="101" t="s">
        <v>611</v>
      </c>
      <c r="Y430" s="100" t="s">
        <v>1648</v>
      </c>
      <c r="Z430" s="100" t="s">
        <v>580</v>
      </c>
      <c r="AA430" s="100" t="s">
        <v>520</v>
      </c>
      <c r="AB430" s="16"/>
    </row>
    <row r="431" spans="9:28" x14ac:dyDescent="0.25">
      <c r="V431" s="6" t="str">
        <f t="shared" si="21"/>
        <v>6022Hawkes Bay Regional Prison</v>
      </c>
      <c r="W431" s="100">
        <v>6022</v>
      </c>
      <c r="X431" s="101" t="s">
        <v>537</v>
      </c>
      <c r="Y431" s="100" t="s">
        <v>1640</v>
      </c>
      <c r="Z431" s="100" t="s">
        <v>649</v>
      </c>
      <c r="AA431" s="100" t="s">
        <v>514</v>
      </c>
      <c r="AB431" s="16"/>
    </row>
    <row r="432" spans="9:28" x14ac:dyDescent="0.25">
      <c r="V432" s="6" t="str">
        <f t="shared" si="21"/>
        <v>6022Invercargill Prison</v>
      </c>
      <c r="W432" s="100">
        <v>6022</v>
      </c>
      <c r="X432" s="101" t="s">
        <v>546</v>
      </c>
      <c r="Y432" s="100" t="s">
        <v>913</v>
      </c>
      <c r="Z432" s="100" t="s">
        <v>720</v>
      </c>
      <c r="AA432" s="100" t="s">
        <v>721</v>
      </c>
      <c r="AB432" s="16"/>
    </row>
    <row r="433" spans="9:28" x14ac:dyDescent="0.25">
      <c r="V433" s="6" t="str">
        <f t="shared" si="21"/>
        <v>6022Main Campus</v>
      </c>
      <c r="W433" s="100">
        <v>6022</v>
      </c>
      <c r="X433" s="101" t="s">
        <v>492</v>
      </c>
      <c r="Y433" s="100" t="s">
        <v>231</v>
      </c>
      <c r="Z433" s="100" t="s">
        <v>658</v>
      </c>
      <c r="AA433" s="100" t="s">
        <v>511</v>
      </c>
      <c r="AB433" s="16"/>
    </row>
    <row r="434" spans="9:28" x14ac:dyDescent="0.25">
      <c r="V434" s="6" t="str">
        <f t="shared" si="21"/>
        <v>6022Main Campus (Extramural)</v>
      </c>
      <c r="W434" s="100">
        <v>6022</v>
      </c>
      <c r="X434" s="101" t="s">
        <v>1512</v>
      </c>
      <c r="Y434" s="100" t="s">
        <v>1660</v>
      </c>
      <c r="Z434" s="100" t="s">
        <v>1281</v>
      </c>
      <c r="AA434" s="100" t="s">
        <v>1281</v>
      </c>
      <c r="AB434" s="16"/>
    </row>
    <row r="435" spans="9:28" x14ac:dyDescent="0.25">
      <c r="V435" s="6" t="str">
        <f t="shared" si="21"/>
        <v>6022Manawatu Prison</v>
      </c>
      <c r="W435" s="100">
        <v>6022</v>
      </c>
      <c r="X435" s="101" t="s">
        <v>539</v>
      </c>
      <c r="Y435" s="100" t="s">
        <v>285</v>
      </c>
      <c r="Z435" s="100" t="s">
        <v>667</v>
      </c>
      <c r="AA435" s="100" t="s">
        <v>668</v>
      </c>
      <c r="AB435" s="16"/>
    </row>
    <row r="436" spans="9:28" x14ac:dyDescent="0.25">
      <c r="V436" s="6"/>
      <c r="W436" s="6">
        <v>6022</v>
      </c>
      <c r="X436" s="6">
        <v>95</v>
      </c>
      <c r="Y436" s="6" t="s">
        <v>1127</v>
      </c>
      <c r="Z436" s="6"/>
      <c r="AA436" s="6"/>
      <c r="AB436" s="16"/>
    </row>
    <row r="437" spans="9:28" x14ac:dyDescent="0.25">
      <c r="V437" s="6" t="str">
        <f t="shared" ref="V437:V464" si="22">W437&amp;Y437</f>
        <v>6022Northland Region Corrections Facility</v>
      </c>
      <c r="W437" s="100">
        <v>6022</v>
      </c>
      <c r="X437" s="101" t="s">
        <v>521</v>
      </c>
      <c r="Y437" s="100" t="s">
        <v>914</v>
      </c>
      <c r="Z437" s="100" t="s">
        <v>567</v>
      </c>
      <c r="AA437" s="100" t="s">
        <v>531</v>
      </c>
      <c r="AB437" s="16"/>
    </row>
    <row r="438" spans="9:28" x14ac:dyDescent="0.25">
      <c r="V438" s="6" t="str">
        <f t="shared" si="22"/>
        <v>6022Otago Corrections Facility</v>
      </c>
      <c r="W438" s="100">
        <v>6022</v>
      </c>
      <c r="X438" s="101" t="s">
        <v>545</v>
      </c>
      <c r="Y438" s="100" t="s">
        <v>912</v>
      </c>
      <c r="Z438" s="100" t="s">
        <v>499</v>
      </c>
      <c r="AA438" s="100" t="s">
        <v>500</v>
      </c>
      <c r="AB438" s="16"/>
    </row>
    <row r="439" spans="9:28" x14ac:dyDescent="0.25">
      <c r="V439" s="6" t="str">
        <f t="shared" si="22"/>
        <v>6022Rimutaka Prison</v>
      </c>
      <c r="W439" s="100">
        <v>6022</v>
      </c>
      <c r="X439" s="101" t="s">
        <v>540</v>
      </c>
      <c r="Y439" s="100" t="s">
        <v>275</v>
      </c>
      <c r="Z439" s="100" t="s">
        <v>663</v>
      </c>
      <c r="AA439" s="100" t="s">
        <v>511</v>
      </c>
      <c r="AB439" s="16"/>
    </row>
    <row r="440" spans="9:28" x14ac:dyDescent="0.25">
      <c r="V440" s="6" t="str">
        <f t="shared" si="22"/>
        <v>6022Rolleston Prison</v>
      </c>
      <c r="W440" s="100">
        <v>6022</v>
      </c>
      <c r="X440" s="101" t="s">
        <v>542</v>
      </c>
      <c r="Y440" s="100" t="s">
        <v>911</v>
      </c>
      <c r="Z440" s="100" t="s">
        <v>777</v>
      </c>
      <c r="AA440" s="100" t="s">
        <v>497</v>
      </c>
      <c r="AB440" s="16"/>
    </row>
    <row r="441" spans="9:28" x14ac:dyDescent="0.25">
      <c r="V441" s="6" t="str">
        <f t="shared" si="22"/>
        <v>6022Spring Hill Corrections Facility</v>
      </c>
      <c r="W441" s="100">
        <v>6022</v>
      </c>
      <c r="X441" s="101" t="s">
        <v>536</v>
      </c>
      <c r="Y441" s="100" t="s">
        <v>1639</v>
      </c>
      <c r="Z441" s="100" t="s">
        <v>763</v>
      </c>
      <c r="AA441" s="100" t="s">
        <v>517</v>
      </c>
      <c r="AB441" s="16"/>
    </row>
    <row r="442" spans="9:28" x14ac:dyDescent="0.25">
      <c r="V442" s="6" t="str">
        <f t="shared" si="22"/>
        <v>6022Tongariro/Rangipo Prison</v>
      </c>
      <c r="W442" s="100">
        <v>6022</v>
      </c>
      <c r="X442" s="101" t="s">
        <v>534</v>
      </c>
      <c r="Y442" s="100" t="s">
        <v>900</v>
      </c>
      <c r="Z442" s="100" t="s">
        <v>660</v>
      </c>
      <c r="AA442" s="100" t="s">
        <v>517</v>
      </c>
      <c r="AB442" s="16"/>
    </row>
    <row r="443" spans="9:28" x14ac:dyDescent="0.25">
      <c r="V443" s="6" t="str">
        <f t="shared" si="22"/>
        <v>6022Waikeria Prison</v>
      </c>
      <c r="W443" s="100">
        <v>6022</v>
      </c>
      <c r="X443" s="101" t="s">
        <v>535</v>
      </c>
      <c r="Y443" s="100" t="s">
        <v>899</v>
      </c>
      <c r="Z443" s="100" t="s">
        <v>743</v>
      </c>
      <c r="AA443" s="100" t="s">
        <v>517</v>
      </c>
      <c r="AB443" s="16"/>
    </row>
    <row r="444" spans="9:28" x14ac:dyDescent="0.25">
      <c r="V444" s="6" t="str">
        <f t="shared" si="22"/>
        <v>6022Whanganui Prison</v>
      </c>
      <c r="W444" s="100">
        <v>6022</v>
      </c>
      <c r="X444" s="101" t="s">
        <v>538</v>
      </c>
      <c r="Y444" s="100" t="s">
        <v>1641</v>
      </c>
      <c r="Z444" s="100" t="s">
        <v>670</v>
      </c>
      <c r="AA444" s="100" t="s">
        <v>668</v>
      </c>
      <c r="AB444" s="16"/>
    </row>
    <row r="445" spans="9:28" x14ac:dyDescent="0.25">
      <c r="V445" s="6" t="str">
        <f t="shared" si="22"/>
        <v>6024Auckland Trades Campus</v>
      </c>
      <c r="W445" s="102">
        <v>6024</v>
      </c>
      <c r="X445" s="103" t="s">
        <v>602</v>
      </c>
      <c r="Y445" s="102" t="s">
        <v>1663</v>
      </c>
      <c r="Z445" s="102" t="s">
        <v>556</v>
      </c>
      <c r="AA445" s="102" t="s">
        <v>556</v>
      </c>
      <c r="AB445" s="16"/>
    </row>
    <row r="446" spans="9:28" x14ac:dyDescent="0.25">
      <c r="V446" s="6" t="str">
        <f t="shared" si="22"/>
        <v>6024Canterbury</v>
      </c>
      <c r="W446" s="100">
        <v>6024</v>
      </c>
      <c r="X446" s="101" t="s">
        <v>541</v>
      </c>
      <c r="Y446" s="100" t="s">
        <v>7</v>
      </c>
      <c r="Z446" s="100" t="s">
        <v>498</v>
      </c>
      <c r="AA446" s="100" t="s">
        <v>497</v>
      </c>
      <c r="AB446" s="16"/>
    </row>
    <row r="447" spans="9:28" x14ac:dyDescent="0.25">
      <c r="I447" s="23"/>
      <c r="J447" s="23"/>
      <c r="K447" s="23"/>
      <c r="L447" s="23"/>
      <c r="V447" s="6" t="str">
        <f t="shared" si="22"/>
        <v>6024Central South Island</v>
      </c>
      <c r="W447" s="102">
        <v>6024</v>
      </c>
      <c r="X447" s="103" t="s">
        <v>540</v>
      </c>
      <c r="Y447" s="102" t="s">
        <v>757</v>
      </c>
      <c r="Z447" s="102" t="s">
        <v>556</v>
      </c>
      <c r="AA447" s="102" t="s">
        <v>497</v>
      </c>
      <c r="AB447" s="16"/>
    </row>
    <row r="448" spans="9:28" x14ac:dyDescent="0.25">
      <c r="V448" s="6" t="str">
        <f t="shared" si="22"/>
        <v>6024Christchurch Campus</v>
      </c>
      <c r="W448" s="102">
        <v>6024</v>
      </c>
      <c r="X448" s="103" t="s">
        <v>561</v>
      </c>
      <c r="Y448" s="102" t="s">
        <v>320</v>
      </c>
      <c r="Z448" s="102" t="s">
        <v>556</v>
      </c>
      <c r="AA448" s="102" t="s">
        <v>556</v>
      </c>
      <c r="AB448" s="16"/>
    </row>
    <row r="449" spans="9:28" x14ac:dyDescent="0.25">
      <c r="V449" s="6" t="str">
        <f t="shared" si="22"/>
        <v>6024Community Education</v>
      </c>
      <c r="W449" s="100">
        <v>6024</v>
      </c>
      <c r="X449" s="101" t="s">
        <v>1563</v>
      </c>
      <c r="Y449" s="100" t="s">
        <v>1565</v>
      </c>
      <c r="Z449" s="100" t="s">
        <v>1565</v>
      </c>
      <c r="AA449" s="100" t="s">
        <v>1565</v>
      </c>
      <c r="AB449" s="16"/>
    </row>
    <row r="450" spans="9:28" x14ac:dyDescent="0.25">
      <c r="V450" s="6" t="str">
        <f t="shared" si="22"/>
        <v>6024Counties Manukau</v>
      </c>
      <c r="W450" s="100">
        <v>6024</v>
      </c>
      <c r="X450" s="101" t="s">
        <v>515</v>
      </c>
      <c r="Y450" s="100" t="s">
        <v>751</v>
      </c>
      <c r="Z450" s="100" t="s">
        <v>580</v>
      </c>
      <c r="AA450" s="100" t="s">
        <v>520</v>
      </c>
      <c r="AB450" s="16"/>
    </row>
    <row r="451" spans="9:28" x14ac:dyDescent="0.25">
      <c r="V451" s="6" t="str">
        <f t="shared" si="22"/>
        <v>6024Digger School Auckland</v>
      </c>
      <c r="W451" s="100">
        <v>6024</v>
      </c>
      <c r="X451" s="101" t="s">
        <v>547</v>
      </c>
      <c r="Y451" s="100" t="s">
        <v>762</v>
      </c>
      <c r="Z451" s="100" t="s">
        <v>598</v>
      </c>
      <c r="AA451" s="100" t="s">
        <v>517</v>
      </c>
      <c r="AB451" s="16"/>
    </row>
    <row r="452" spans="9:28" x14ac:dyDescent="0.25">
      <c r="V452" s="6" t="str">
        <f t="shared" si="22"/>
        <v>6024Digger School Christchurch</v>
      </c>
      <c r="W452" s="100">
        <v>6024</v>
      </c>
      <c r="X452" s="101" t="s">
        <v>548</v>
      </c>
      <c r="Y452" s="100" t="s">
        <v>764</v>
      </c>
      <c r="Z452" s="100" t="s">
        <v>498</v>
      </c>
      <c r="AA452" s="100" t="s">
        <v>497</v>
      </c>
      <c r="AB452" s="16"/>
    </row>
    <row r="453" spans="9:28" x14ac:dyDescent="0.25">
      <c r="V453" s="6" t="str">
        <f t="shared" si="22"/>
        <v>6024Digger School Invercargill</v>
      </c>
      <c r="W453" s="100">
        <v>6024</v>
      </c>
      <c r="X453" s="101" t="s">
        <v>549</v>
      </c>
      <c r="Y453" s="100" t="s">
        <v>765</v>
      </c>
      <c r="Z453" s="100" t="s">
        <v>720</v>
      </c>
      <c r="AA453" s="100" t="s">
        <v>721</v>
      </c>
      <c r="AB453" s="16"/>
    </row>
    <row r="454" spans="9:28" x14ac:dyDescent="0.25">
      <c r="I454" s="23"/>
      <c r="J454" s="23"/>
      <c r="K454" s="23"/>
      <c r="L454" s="23"/>
      <c r="V454" s="6" t="str">
        <f t="shared" si="22"/>
        <v>6024Digger School Waikato</v>
      </c>
      <c r="W454" s="100">
        <v>6024</v>
      </c>
      <c r="X454" s="101" t="s">
        <v>550</v>
      </c>
      <c r="Y454" s="100" t="s">
        <v>766</v>
      </c>
      <c r="Z454" s="100" t="s">
        <v>741</v>
      </c>
      <c r="AA454" s="100" t="s">
        <v>517</v>
      </c>
      <c r="AB454" s="16"/>
    </row>
    <row r="455" spans="9:28" x14ac:dyDescent="0.25">
      <c r="V455" s="6" t="str">
        <f t="shared" si="22"/>
        <v>6024EMANZ/Manawatu Digger School</v>
      </c>
      <c r="W455" s="100">
        <v>6024</v>
      </c>
      <c r="X455" s="101" t="s">
        <v>554</v>
      </c>
      <c r="Y455" s="100" t="s">
        <v>770</v>
      </c>
      <c r="Z455" s="100" t="s">
        <v>667</v>
      </c>
      <c r="AA455" s="100" t="s">
        <v>668</v>
      </c>
      <c r="AB455" s="16"/>
    </row>
    <row r="456" spans="9:28" x14ac:dyDescent="0.25">
      <c r="V456" s="6" t="str">
        <f t="shared" si="22"/>
        <v>6024Extramural</v>
      </c>
      <c r="W456" s="100">
        <v>6024</v>
      </c>
      <c r="X456" s="101" t="s">
        <v>1512</v>
      </c>
      <c r="Y456" s="100" t="s">
        <v>1281</v>
      </c>
      <c r="Z456" s="100" t="s">
        <v>1281</v>
      </c>
      <c r="AA456" s="100" t="s">
        <v>1281</v>
      </c>
      <c r="AB456" s="16"/>
    </row>
    <row r="457" spans="9:28" x14ac:dyDescent="0.25">
      <c r="V457" s="6" t="str">
        <f t="shared" si="22"/>
        <v>6024Gisborne</v>
      </c>
      <c r="W457" s="100">
        <v>6024</v>
      </c>
      <c r="X457" s="101" t="s">
        <v>533</v>
      </c>
      <c r="Y457" s="100" t="s">
        <v>331</v>
      </c>
      <c r="Z457" s="100" t="s">
        <v>528</v>
      </c>
      <c r="AA457" s="100" t="s">
        <v>529</v>
      </c>
      <c r="AB457" s="16"/>
    </row>
    <row r="458" spans="9:28" x14ac:dyDescent="0.25">
      <c r="V458" s="6" t="str">
        <f t="shared" si="22"/>
        <v>6024Greymouth</v>
      </c>
      <c r="W458" s="100">
        <v>6024</v>
      </c>
      <c r="X458" s="101" t="s">
        <v>492</v>
      </c>
      <c r="Y458" s="100" t="s">
        <v>744</v>
      </c>
      <c r="Z458" s="100" t="s">
        <v>494</v>
      </c>
      <c r="AA458" s="100" t="s">
        <v>495</v>
      </c>
      <c r="AB458" s="16"/>
    </row>
    <row r="459" spans="9:28" x14ac:dyDescent="0.25">
      <c r="V459" s="6" t="str">
        <f t="shared" si="22"/>
        <v>6024Hawke's Bay</v>
      </c>
      <c r="W459" s="100">
        <v>6024</v>
      </c>
      <c r="X459" s="101" t="s">
        <v>534</v>
      </c>
      <c r="Y459" s="100" t="s">
        <v>5</v>
      </c>
      <c r="Z459" s="100" t="s">
        <v>649</v>
      </c>
      <c r="AA459" s="100" t="s">
        <v>514</v>
      </c>
      <c r="AB459" s="16"/>
    </row>
    <row r="460" spans="9:28" x14ac:dyDescent="0.25">
      <c r="V460" s="6" t="str">
        <f t="shared" si="22"/>
        <v>6024Hokitika</v>
      </c>
      <c r="W460" s="100">
        <v>6024</v>
      </c>
      <c r="X460" s="101" t="s">
        <v>551</v>
      </c>
      <c r="Y460" s="100" t="s">
        <v>767</v>
      </c>
      <c r="Z460" s="100" t="s">
        <v>768</v>
      </c>
      <c r="AA460" s="100" t="s">
        <v>495</v>
      </c>
      <c r="AB460" s="16"/>
    </row>
    <row r="461" spans="9:28" x14ac:dyDescent="0.25">
      <c r="V461" s="6" t="str">
        <f t="shared" si="22"/>
        <v>6024MAINZ Auckland</v>
      </c>
      <c r="W461" s="100">
        <v>6024</v>
      </c>
      <c r="X461" s="101" t="s">
        <v>502</v>
      </c>
      <c r="Y461" s="100" t="s">
        <v>745</v>
      </c>
      <c r="Z461" s="100" t="s">
        <v>519</v>
      </c>
      <c r="AA461" s="100" t="s">
        <v>520</v>
      </c>
      <c r="AB461" s="16"/>
    </row>
    <row r="462" spans="9:28" x14ac:dyDescent="0.25">
      <c r="V462" s="6" t="str">
        <f t="shared" si="22"/>
        <v>6024MAINZ Christchurch</v>
      </c>
      <c r="W462" s="100">
        <v>6024</v>
      </c>
      <c r="X462" s="101" t="s">
        <v>507</v>
      </c>
      <c r="Y462" s="100" t="s">
        <v>748</v>
      </c>
      <c r="Z462" s="100" t="s">
        <v>498</v>
      </c>
      <c r="AA462" s="100" t="s">
        <v>497</v>
      </c>
      <c r="AB462" s="16"/>
    </row>
    <row r="463" spans="9:28" x14ac:dyDescent="0.25">
      <c r="V463" s="6" t="str">
        <f t="shared" si="22"/>
        <v>6024Manawatu-Wanganui &amp; Wairarapa</v>
      </c>
      <c r="W463" s="100">
        <v>6024</v>
      </c>
      <c r="X463" s="101" t="s">
        <v>536</v>
      </c>
      <c r="Y463" s="100" t="s">
        <v>754</v>
      </c>
      <c r="Z463" s="100" t="s">
        <v>667</v>
      </c>
      <c r="AA463" s="100" t="s">
        <v>668</v>
      </c>
      <c r="AB463" s="16"/>
    </row>
    <row r="464" spans="9:28" x14ac:dyDescent="0.25">
      <c r="V464" s="6" t="str">
        <f t="shared" si="22"/>
        <v>6024Nelson</v>
      </c>
      <c r="W464" s="100">
        <v>6024</v>
      </c>
      <c r="X464" s="101" t="s">
        <v>538</v>
      </c>
      <c r="Y464" s="100" t="s">
        <v>569</v>
      </c>
      <c r="Z464" s="100" t="s">
        <v>708</v>
      </c>
      <c r="AA464" s="100" t="s">
        <v>570</v>
      </c>
      <c r="AB464" s="16"/>
    </row>
    <row r="465" spans="22:28" x14ac:dyDescent="0.25">
      <c r="V465" s="6"/>
      <c r="W465" s="6">
        <v>6024</v>
      </c>
      <c r="X465" s="6">
        <v>95</v>
      </c>
      <c r="Y465" s="6" t="s">
        <v>1127</v>
      </c>
      <c r="Z465" s="6"/>
      <c r="AA465" s="6"/>
      <c r="AB465" s="16"/>
    </row>
    <row r="466" spans="22:28" x14ac:dyDescent="0.25">
      <c r="V466" s="6" t="str">
        <f t="shared" ref="V466:V564" si="23">W466&amp;Y466</f>
        <v>6024North Shore</v>
      </c>
      <c r="W466" s="100">
        <v>6024</v>
      </c>
      <c r="X466" s="101" t="s">
        <v>509</v>
      </c>
      <c r="Y466" s="100" t="s">
        <v>750</v>
      </c>
      <c r="Z466" s="100" t="s">
        <v>578</v>
      </c>
      <c r="AA466" s="100" t="s">
        <v>520</v>
      </c>
      <c r="AB466" s="16"/>
    </row>
    <row r="467" spans="22:28" x14ac:dyDescent="0.25">
      <c r="V467" s="6" t="str">
        <f t="shared" si="23"/>
        <v>6024Otago</v>
      </c>
      <c r="W467" s="100">
        <v>6024</v>
      </c>
      <c r="X467" s="101" t="s">
        <v>542</v>
      </c>
      <c r="Y467" s="100" t="s">
        <v>8</v>
      </c>
      <c r="Z467" s="100" t="s">
        <v>715</v>
      </c>
      <c r="AA467" s="100" t="s">
        <v>500</v>
      </c>
      <c r="AB467" s="16"/>
    </row>
    <row r="468" spans="22:28" x14ac:dyDescent="0.25">
      <c r="V468" s="6" t="str">
        <f t="shared" si="23"/>
        <v>6024Reefton</v>
      </c>
      <c r="W468" s="100">
        <v>6024</v>
      </c>
      <c r="X468" s="101" t="s">
        <v>539</v>
      </c>
      <c r="Y468" s="100" t="s">
        <v>755</v>
      </c>
      <c r="Z468" s="100" t="s">
        <v>756</v>
      </c>
      <c r="AA468" s="100" t="s">
        <v>495</v>
      </c>
      <c r="AB468" s="16"/>
    </row>
    <row r="469" spans="22:28" x14ac:dyDescent="0.25">
      <c r="V469" s="6" t="str">
        <f t="shared" si="23"/>
        <v>6024Scaffolding School Auckland</v>
      </c>
      <c r="W469" s="100">
        <v>6024</v>
      </c>
      <c r="X469" s="101" t="s">
        <v>544</v>
      </c>
      <c r="Y469" s="100" t="s">
        <v>759</v>
      </c>
      <c r="Z469" s="100" t="s">
        <v>519</v>
      </c>
      <c r="AA469" s="100" t="s">
        <v>520</v>
      </c>
      <c r="AB469" s="16"/>
    </row>
    <row r="470" spans="22:28" x14ac:dyDescent="0.25">
      <c r="V470" s="6" t="str">
        <f t="shared" si="23"/>
        <v>6024Scaffolding School Christchurch</v>
      </c>
      <c r="W470" s="100">
        <v>6024</v>
      </c>
      <c r="X470" s="101" t="s">
        <v>545</v>
      </c>
      <c r="Y470" s="100" t="s">
        <v>760</v>
      </c>
      <c r="Z470" s="100" t="s">
        <v>498</v>
      </c>
      <c r="AA470" s="100" t="s">
        <v>497</v>
      </c>
      <c r="AB470" s="16"/>
    </row>
    <row r="471" spans="22:28" x14ac:dyDescent="0.25">
      <c r="V471" s="6" t="str">
        <f t="shared" si="23"/>
        <v>6024Scaffolding School Wellington</v>
      </c>
      <c r="W471" s="100">
        <v>6024</v>
      </c>
      <c r="X471" s="101" t="s">
        <v>546</v>
      </c>
      <c r="Y471" s="100" t="s">
        <v>761</v>
      </c>
      <c r="Z471" s="100" t="s">
        <v>658</v>
      </c>
      <c r="AA471" s="100" t="s">
        <v>511</v>
      </c>
      <c r="AB471" s="16"/>
    </row>
    <row r="472" spans="22:28" x14ac:dyDescent="0.25">
      <c r="V472" s="6" t="str">
        <f t="shared" si="23"/>
        <v>6024Southern</v>
      </c>
      <c r="W472" s="100">
        <v>6024</v>
      </c>
      <c r="X472" s="101" t="s">
        <v>543</v>
      </c>
      <c r="Y472" s="100" t="s">
        <v>758</v>
      </c>
      <c r="Z472" s="100" t="s">
        <v>720</v>
      </c>
      <c r="AA472" s="100" t="s">
        <v>721</v>
      </c>
      <c r="AB472" s="16"/>
    </row>
    <row r="473" spans="22:28" x14ac:dyDescent="0.25">
      <c r="V473" s="6" t="str">
        <f t="shared" si="23"/>
        <v>6024Tai Tokerau</v>
      </c>
      <c r="W473" s="100">
        <v>6024</v>
      </c>
      <c r="X473" s="101" t="s">
        <v>508</v>
      </c>
      <c r="Y473" s="100" t="s">
        <v>749</v>
      </c>
      <c r="Z473" s="100" t="s">
        <v>530</v>
      </c>
      <c r="AA473" s="100" t="s">
        <v>531</v>
      </c>
      <c r="AB473" s="16"/>
    </row>
    <row r="474" spans="22:28" x14ac:dyDescent="0.25">
      <c r="V474" s="6" t="str">
        <f t="shared" si="23"/>
        <v>6024Taranaki</v>
      </c>
      <c r="W474" s="100">
        <v>6024</v>
      </c>
      <c r="X474" s="101" t="s">
        <v>535</v>
      </c>
      <c r="Y474" s="100" t="s">
        <v>4</v>
      </c>
      <c r="Z474" s="100" t="s">
        <v>637</v>
      </c>
      <c r="AA474" s="100" t="s">
        <v>638</v>
      </c>
      <c r="AB474" s="16"/>
    </row>
    <row r="475" spans="22:28" x14ac:dyDescent="0.25">
      <c r="V475" s="6" t="str">
        <f t="shared" si="23"/>
        <v>6024Waiariki</v>
      </c>
      <c r="W475" s="100">
        <v>6024</v>
      </c>
      <c r="X475" s="101" t="s">
        <v>522</v>
      </c>
      <c r="Y475" s="100" t="s">
        <v>753</v>
      </c>
      <c r="Z475" s="100" t="s">
        <v>526</v>
      </c>
      <c r="AA475" s="100" t="s">
        <v>525</v>
      </c>
      <c r="AB475" s="16"/>
    </row>
    <row r="476" spans="22:28" x14ac:dyDescent="0.25">
      <c r="V476" s="6" t="str">
        <f t="shared" si="23"/>
        <v>6024Waikato</v>
      </c>
      <c r="W476" s="100">
        <v>6024</v>
      </c>
      <c r="X476" s="101" t="s">
        <v>518</v>
      </c>
      <c r="Y476" s="100" t="s">
        <v>3</v>
      </c>
      <c r="Z476" s="100" t="s">
        <v>516</v>
      </c>
      <c r="AA476" s="100" t="s">
        <v>517</v>
      </c>
      <c r="AB476" s="16"/>
    </row>
    <row r="477" spans="22:28" x14ac:dyDescent="0.25">
      <c r="V477" s="6" t="str">
        <f t="shared" si="23"/>
        <v>6024Waitakere</v>
      </c>
      <c r="W477" s="100">
        <v>6024</v>
      </c>
      <c r="X477" s="101" t="s">
        <v>512</v>
      </c>
      <c r="Y477" s="100" t="s">
        <v>564</v>
      </c>
      <c r="Z477" s="100" t="s">
        <v>587</v>
      </c>
      <c r="AA477" s="100" t="s">
        <v>520</v>
      </c>
      <c r="AB477" s="16"/>
    </row>
    <row r="478" spans="22:28" x14ac:dyDescent="0.25">
      <c r="V478" s="6" t="str">
        <f t="shared" si="23"/>
        <v>6024Wanaka</v>
      </c>
      <c r="W478" s="100">
        <v>6024</v>
      </c>
      <c r="X478" s="101" t="s">
        <v>506</v>
      </c>
      <c r="Y478" s="100" t="s">
        <v>746</v>
      </c>
      <c r="Z478" s="100" t="s">
        <v>747</v>
      </c>
      <c r="AA478" s="100" t="s">
        <v>500</v>
      </c>
      <c r="AB478" s="16"/>
    </row>
    <row r="479" spans="22:28" x14ac:dyDescent="0.25">
      <c r="V479" s="6" t="str">
        <f t="shared" si="23"/>
        <v>6024Wellington</v>
      </c>
      <c r="W479" s="100">
        <v>6024</v>
      </c>
      <c r="X479" s="101" t="s">
        <v>537</v>
      </c>
      <c r="Y479" s="100" t="s">
        <v>0</v>
      </c>
      <c r="Z479" s="100" t="s">
        <v>568</v>
      </c>
      <c r="AA479" s="100" t="s">
        <v>511</v>
      </c>
      <c r="AB479" s="16"/>
    </row>
    <row r="480" spans="22:28" x14ac:dyDescent="0.25">
      <c r="V480" s="6" t="str">
        <f t="shared" si="23"/>
        <v>6024West Coast</v>
      </c>
      <c r="W480" s="100">
        <v>6024</v>
      </c>
      <c r="X480" s="101" t="s">
        <v>553</v>
      </c>
      <c r="Y480" s="100" t="s">
        <v>6</v>
      </c>
      <c r="Z480" s="100" t="s">
        <v>756</v>
      </c>
      <c r="AA480" s="100" t="s">
        <v>495</v>
      </c>
      <c r="AB480" s="16"/>
    </row>
    <row r="481" spans="22:28" x14ac:dyDescent="0.25">
      <c r="V481" s="6" t="str">
        <f t="shared" si="23"/>
        <v>6024West Coast Digger School</v>
      </c>
      <c r="W481" s="102">
        <v>6024</v>
      </c>
      <c r="X481" s="103" t="s">
        <v>599</v>
      </c>
      <c r="Y481" s="102" t="s">
        <v>1662</v>
      </c>
      <c r="Z481" s="102" t="s">
        <v>556</v>
      </c>
      <c r="AA481" s="102" t="s">
        <v>556</v>
      </c>
      <c r="AB481" s="16"/>
    </row>
    <row r="482" spans="22:28" x14ac:dyDescent="0.25">
      <c r="V482" s="6" t="str">
        <f t="shared" si="23"/>
        <v>6024Western Bay of Plenty</v>
      </c>
      <c r="W482" s="100">
        <v>6024</v>
      </c>
      <c r="X482" s="101" t="s">
        <v>521</v>
      </c>
      <c r="Y482" s="100" t="s">
        <v>752</v>
      </c>
      <c r="Z482" s="100" t="s">
        <v>532</v>
      </c>
      <c r="AA482" s="100" t="s">
        <v>525</v>
      </c>
      <c r="AB482" s="16"/>
    </row>
    <row r="483" spans="22:28" x14ac:dyDescent="0.25">
      <c r="V483" s="6" t="str">
        <f t="shared" si="23"/>
        <v>6024Westport</v>
      </c>
      <c r="W483" s="100">
        <v>6024</v>
      </c>
      <c r="X483" s="101" t="s">
        <v>552</v>
      </c>
      <c r="Y483" s="100" t="s">
        <v>769</v>
      </c>
      <c r="Z483" s="100" t="s">
        <v>756</v>
      </c>
      <c r="AA483" s="100" t="s">
        <v>495</v>
      </c>
      <c r="AB483" s="16"/>
    </row>
    <row r="484" spans="22:28" x14ac:dyDescent="0.25">
      <c r="V484" s="6" t="str">
        <f t="shared" si="23"/>
        <v>6024Westport Trades Workshop</v>
      </c>
      <c r="W484" s="102">
        <v>6024</v>
      </c>
      <c r="X484" s="103" t="s">
        <v>559</v>
      </c>
      <c r="Y484" s="102" t="s">
        <v>1661</v>
      </c>
      <c r="Z484" s="102" t="s">
        <v>556</v>
      </c>
      <c r="AA484" s="102" t="s">
        <v>556</v>
      </c>
      <c r="AB484" s="16"/>
    </row>
    <row r="485" spans="22:28" x14ac:dyDescent="0.25">
      <c r="V485" s="113" t="str">
        <f t="shared" si="23"/>
        <v>6025Bongard Campus</v>
      </c>
      <c r="W485" s="111">
        <v>6025</v>
      </c>
      <c r="X485" s="112" t="s">
        <v>502</v>
      </c>
      <c r="Y485" s="111" t="s">
        <v>1932</v>
      </c>
      <c r="Z485" s="111" t="s">
        <v>524</v>
      </c>
      <c r="AA485" s="114" t="s">
        <v>525</v>
      </c>
      <c r="AB485" s="16"/>
    </row>
    <row r="486" spans="22:28" x14ac:dyDescent="0.25">
      <c r="V486" s="113" t="str">
        <f t="shared" si="23"/>
        <v>6025Mokoia Campus</v>
      </c>
      <c r="W486" s="111">
        <v>6025</v>
      </c>
      <c r="X486" s="112" t="s">
        <v>504</v>
      </c>
      <c r="Y486" s="111" t="s">
        <v>1933</v>
      </c>
      <c r="Z486" s="111" t="s">
        <v>526</v>
      </c>
      <c r="AA486" s="114" t="s">
        <v>525</v>
      </c>
      <c r="AB486" s="16"/>
    </row>
    <row r="487" spans="22:28" x14ac:dyDescent="0.25">
      <c r="V487" s="113" t="str">
        <f t="shared" si="23"/>
        <v>6025Tokoroa Campus</v>
      </c>
      <c r="W487" s="111">
        <v>6025</v>
      </c>
      <c r="X487" s="112" t="s">
        <v>506</v>
      </c>
      <c r="Y487" s="111" t="s">
        <v>367</v>
      </c>
      <c r="Z487" s="111" t="s">
        <v>868</v>
      </c>
      <c r="AA487" s="114" t="s">
        <v>517</v>
      </c>
      <c r="AB487" s="16"/>
    </row>
    <row r="488" spans="22:28" x14ac:dyDescent="0.25">
      <c r="V488" s="113" t="str">
        <f t="shared" si="23"/>
        <v>6025Taupo Campus</v>
      </c>
      <c r="W488" s="111">
        <v>6025</v>
      </c>
      <c r="X488" s="112" t="s">
        <v>507</v>
      </c>
      <c r="Y488" s="111" t="s">
        <v>732</v>
      </c>
      <c r="Z488" s="111" t="s">
        <v>660</v>
      </c>
      <c r="AA488" s="114" t="s">
        <v>517</v>
      </c>
      <c r="AB488" s="16"/>
    </row>
    <row r="489" spans="22:28" x14ac:dyDescent="0.25">
      <c r="V489" s="113" t="str">
        <f t="shared" si="23"/>
        <v>6025Windermere Campus</v>
      </c>
      <c r="W489" s="111">
        <v>6025</v>
      </c>
      <c r="X489" s="112" t="s">
        <v>508</v>
      </c>
      <c r="Y489" s="111" t="s">
        <v>234</v>
      </c>
      <c r="Z489" s="111" t="s">
        <v>524</v>
      </c>
      <c r="AA489" s="114" t="s">
        <v>525</v>
      </c>
      <c r="AB489" s="16"/>
    </row>
    <row r="490" spans="22:28" x14ac:dyDescent="0.25">
      <c r="V490" s="113" t="str">
        <f t="shared" si="23"/>
        <v>6025Whakatane Campus</v>
      </c>
      <c r="W490" s="111">
        <v>6025</v>
      </c>
      <c r="X490" s="112" t="s">
        <v>509</v>
      </c>
      <c r="Y490" s="111" t="s">
        <v>733</v>
      </c>
      <c r="Z490" s="111" t="s">
        <v>527</v>
      </c>
      <c r="AA490" s="114" t="s">
        <v>525</v>
      </c>
      <c r="AB490" s="16"/>
    </row>
    <row r="491" spans="22:28" x14ac:dyDescent="0.25">
      <c r="V491" s="113" t="str">
        <f t="shared" si="23"/>
        <v>6025Waipa Campus</v>
      </c>
      <c r="W491" s="111">
        <v>6025</v>
      </c>
      <c r="X491" s="112" t="s">
        <v>512</v>
      </c>
      <c r="Y491" s="111" t="s">
        <v>731</v>
      </c>
      <c r="Z491" s="111" t="s">
        <v>526</v>
      </c>
      <c r="AA491" s="114" t="s">
        <v>525</v>
      </c>
      <c r="AB491" s="16"/>
    </row>
    <row r="492" spans="22:28" x14ac:dyDescent="0.25">
      <c r="V492" s="113" t="str">
        <f t="shared" si="23"/>
        <v>6025Te Whare Aronui o Tuwharetoa</v>
      </c>
      <c r="W492" s="111">
        <v>6025</v>
      </c>
      <c r="X492" s="112" t="s">
        <v>515</v>
      </c>
      <c r="Y492" s="111" t="s">
        <v>1631</v>
      </c>
      <c r="Z492" s="111" t="s">
        <v>660</v>
      </c>
      <c r="AA492" s="114" t="s">
        <v>517</v>
      </c>
      <c r="AB492" s="16"/>
    </row>
    <row r="493" spans="22:28" x14ac:dyDescent="0.25">
      <c r="V493" s="113" t="str">
        <f t="shared" si="23"/>
        <v>6025Te Whare Wananga o Awanuiarangi</v>
      </c>
      <c r="W493" s="111">
        <v>6025</v>
      </c>
      <c r="X493" s="112" t="s">
        <v>518</v>
      </c>
      <c r="Y493" s="111" t="s">
        <v>734</v>
      </c>
      <c r="Z493" s="111" t="s">
        <v>527</v>
      </c>
      <c r="AA493" s="114" t="s">
        <v>525</v>
      </c>
      <c r="AB493" s="16"/>
    </row>
    <row r="494" spans="22:28" x14ac:dyDescent="0.25">
      <c r="V494" s="113" t="str">
        <f t="shared" si="23"/>
        <v>6025Nelson/Marlborough Institute of Technology, Blenheim</v>
      </c>
      <c r="W494" s="111">
        <v>6025</v>
      </c>
      <c r="X494" s="112" t="s">
        <v>521</v>
      </c>
      <c r="Y494" s="111" t="s">
        <v>1934</v>
      </c>
      <c r="Z494" s="111" t="s">
        <v>661</v>
      </c>
      <c r="AA494" s="114" t="s">
        <v>662</v>
      </c>
      <c r="AB494" s="16"/>
    </row>
    <row r="495" spans="22:28" x14ac:dyDescent="0.25">
      <c r="V495" s="113" t="str">
        <f t="shared" si="23"/>
        <v>6025Edgecumbe Campus</v>
      </c>
      <c r="W495" s="111">
        <v>6025</v>
      </c>
      <c r="X495" s="112" t="s">
        <v>522</v>
      </c>
      <c r="Y495" s="111" t="s">
        <v>236</v>
      </c>
      <c r="Z495" s="111" t="s">
        <v>527</v>
      </c>
      <c r="AA495" s="114" t="s">
        <v>525</v>
      </c>
      <c r="AB495" s="16"/>
    </row>
    <row r="496" spans="22:28" x14ac:dyDescent="0.25">
      <c r="V496" s="113" t="str">
        <f t="shared" si="23"/>
        <v>6025Goldfields Mall</v>
      </c>
      <c r="W496" s="111">
        <v>6025</v>
      </c>
      <c r="X496" s="112" t="s">
        <v>533</v>
      </c>
      <c r="Y496" s="111" t="s">
        <v>1935</v>
      </c>
      <c r="Z496" s="111" t="s">
        <v>601</v>
      </c>
      <c r="AA496" s="114" t="s">
        <v>517</v>
      </c>
      <c r="AB496" s="16"/>
    </row>
    <row r="497" spans="22:28" x14ac:dyDescent="0.25">
      <c r="V497" s="113" t="str">
        <f t="shared" si="23"/>
        <v>6025Hei Marae</v>
      </c>
      <c r="W497" s="111">
        <v>6025</v>
      </c>
      <c r="X497" s="112" t="s">
        <v>534</v>
      </c>
      <c r="Y497" s="111" t="s">
        <v>1511</v>
      </c>
      <c r="Z497" s="111" t="s">
        <v>532</v>
      </c>
      <c r="AA497" s="114" t="s">
        <v>525</v>
      </c>
      <c r="AB497" s="16"/>
    </row>
    <row r="498" spans="22:28" x14ac:dyDescent="0.25">
      <c r="V498" s="113" t="str">
        <f t="shared" si="23"/>
        <v>6025Horaparaikete Papakainga</v>
      </c>
      <c r="W498" s="111">
        <v>6025</v>
      </c>
      <c r="X498" s="112" t="s">
        <v>535</v>
      </c>
      <c r="Y498" s="111" t="s">
        <v>1620</v>
      </c>
      <c r="Z498" s="111" t="s">
        <v>524</v>
      </c>
      <c r="AA498" s="114" t="s">
        <v>525</v>
      </c>
      <c r="AB498" s="16"/>
    </row>
    <row r="499" spans="22:28" x14ac:dyDescent="0.25">
      <c r="V499" s="113" t="str">
        <f t="shared" si="23"/>
        <v>6025Hungahungatoroa Marae</v>
      </c>
      <c r="W499" s="111">
        <v>6025</v>
      </c>
      <c r="X499" s="112" t="s">
        <v>536</v>
      </c>
      <c r="Y499" s="111" t="s">
        <v>244</v>
      </c>
      <c r="Z499" s="111" t="s">
        <v>524</v>
      </c>
      <c r="AA499" s="114" t="s">
        <v>525</v>
      </c>
      <c r="AB499" s="16"/>
    </row>
    <row r="500" spans="22:28" x14ac:dyDescent="0.25">
      <c r="V500" s="113" t="str">
        <f t="shared" si="23"/>
        <v>6025Huria Marae</v>
      </c>
      <c r="W500" s="111">
        <v>6025</v>
      </c>
      <c r="X500" s="112" t="s">
        <v>537</v>
      </c>
      <c r="Y500" s="111" t="s">
        <v>241</v>
      </c>
      <c r="Z500" s="111" t="s">
        <v>524</v>
      </c>
      <c r="AA500" s="114" t="s">
        <v>525</v>
      </c>
      <c r="AB500" s="16"/>
    </row>
    <row r="501" spans="22:28" x14ac:dyDescent="0.25">
      <c r="V501" s="113" t="str">
        <f t="shared" si="23"/>
        <v>6025Rydal House</v>
      </c>
      <c r="W501" s="111">
        <v>6025</v>
      </c>
      <c r="X501" s="112" t="s">
        <v>538</v>
      </c>
      <c r="Y501" s="111" t="s">
        <v>1936</v>
      </c>
      <c r="Z501" s="111" t="s">
        <v>524</v>
      </c>
      <c r="AA501" s="114" t="s">
        <v>525</v>
      </c>
      <c r="AB501" s="16"/>
    </row>
    <row r="502" spans="22:28" x14ac:dyDescent="0.25">
      <c r="V502" s="113" t="str">
        <f t="shared" si="23"/>
        <v>6025Judea Community Sports Club</v>
      </c>
      <c r="W502" s="111">
        <v>6025</v>
      </c>
      <c r="X502" s="112" t="s">
        <v>539</v>
      </c>
      <c r="Y502" s="111" t="s">
        <v>1937</v>
      </c>
      <c r="Z502" s="111" t="s">
        <v>524</v>
      </c>
      <c r="AA502" s="114" t="s">
        <v>525</v>
      </c>
      <c r="AB502" s="16"/>
    </row>
    <row r="503" spans="22:28" x14ac:dyDescent="0.25">
      <c r="V503" s="113" t="str">
        <f t="shared" si="23"/>
        <v>6025Tuwharetoa Ki Kawerau</v>
      </c>
      <c r="W503" s="111">
        <v>6025</v>
      </c>
      <c r="X503" s="112" t="s">
        <v>540</v>
      </c>
      <c r="Y503" s="111" t="s">
        <v>1938</v>
      </c>
      <c r="Z503" s="111" t="s">
        <v>737</v>
      </c>
      <c r="AA503" s="114" t="s">
        <v>525</v>
      </c>
      <c r="AB503" s="16"/>
    </row>
    <row r="504" spans="22:28" x14ac:dyDescent="0.25">
      <c r="V504" s="113" t="str">
        <f t="shared" si="23"/>
        <v>6025Kawerau Central</v>
      </c>
      <c r="W504" s="111">
        <v>6025</v>
      </c>
      <c r="X504" s="112" t="s">
        <v>541</v>
      </c>
      <c r="Y504" s="111" t="s">
        <v>1939</v>
      </c>
      <c r="Z504" s="111" t="s">
        <v>737</v>
      </c>
      <c r="AA504" s="114" t="s">
        <v>525</v>
      </c>
      <c r="AB504" s="16"/>
    </row>
    <row r="505" spans="22:28" x14ac:dyDescent="0.25">
      <c r="V505" s="113" t="str">
        <f t="shared" si="23"/>
        <v>6025Road Transport Centre</v>
      </c>
      <c r="W505" s="111">
        <v>6025</v>
      </c>
      <c r="X505" s="112" t="s">
        <v>542</v>
      </c>
      <c r="Y505" s="111" t="s">
        <v>260</v>
      </c>
      <c r="Z505" s="111" t="s">
        <v>524</v>
      </c>
      <c r="AA505" s="114" t="s">
        <v>525</v>
      </c>
      <c r="AB505" s="16"/>
    </row>
    <row r="506" spans="22:28" x14ac:dyDescent="0.25">
      <c r="V506" s="113" t="str">
        <f t="shared" si="23"/>
        <v>6025Matamata College</v>
      </c>
      <c r="W506" s="111">
        <v>6025</v>
      </c>
      <c r="X506" s="112" t="s">
        <v>544</v>
      </c>
      <c r="Y506" s="111" t="s">
        <v>558</v>
      </c>
      <c r="Z506" s="111" t="s">
        <v>742</v>
      </c>
      <c r="AA506" s="114" t="s">
        <v>517</v>
      </c>
      <c r="AB506" s="16"/>
    </row>
    <row r="507" spans="22:28" x14ac:dyDescent="0.25">
      <c r="V507" s="113" t="str">
        <f t="shared" si="23"/>
        <v>6025Maungatapu Marae</v>
      </c>
      <c r="W507" s="111">
        <v>6025</v>
      </c>
      <c r="X507" s="112" t="s">
        <v>545</v>
      </c>
      <c r="Y507" s="111" t="s">
        <v>254</v>
      </c>
      <c r="Z507" s="111" t="s">
        <v>524</v>
      </c>
      <c r="AA507" s="114" t="s">
        <v>525</v>
      </c>
      <c r="AB507" s="16"/>
    </row>
    <row r="508" spans="22:28" x14ac:dyDescent="0.25">
      <c r="V508" s="113" t="str">
        <f t="shared" si="23"/>
        <v>6025Mount Maunganui College</v>
      </c>
      <c r="W508" s="111">
        <v>6025</v>
      </c>
      <c r="X508" s="112" t="s">
        <v>546</v>
      </c>
      <c r="Y508" s="111" t="s">
        <v>1633</v>
      </c>
      <c r="Z508" s="111" t="s">
        <v>524</v>
      </c>
      <c r="AA508" s="114" t="s">
        <v>525</v>
      </c>
      <c r="AB508" s="16"/>
    </row>
    <row r="509" spans="22:28" x14ac:dyDescent="0.25">
      <c r="V509" s="113" t="str">
        <f t="shared" si="23"/>
        <v>6025Ngati Hangarau Marae</v>
      </c>
      <c r="W509" s="111">
        <v>6025</v>
      </c>
      <c r="X509" s="112" t="s">
        <v>547</v>
      </c>
      <c r="Y509" s="111" t="s">
        <v>1940</v>
      </c>
      <c r="Z509" s="111" t="s">
        <v>524</v>
      </c>
      <c r="AA509" s="114" t="s">
        <v>525</v>
      </c>
      <c r="AB509" s="16"/>
    </row>
    <row r="510" spans="22:28" x14ac:dyDescent="0.25">
      <c r="V510" s="113" t="str">
        <f t="shared" si="23"/>
        <v>6025Nelson Marlborough Institute of Technology Nelson</v>
      </c>
      <c r="W510" s="111">
        <v>6025</v>
      </c>
      <c r="X510" s="112" t="s">
        <v>548</v>
      </c>
      <c r="Y510" s="111" t="s">
        <v>1941</v>
      </c>
      <c r="Z510" s="111" t="s">
        <v>693</v>
      </c>
      <c r="AA510" s="114" t="s">
        <v>694</v>
      </c>
      <c r="AB510" s="16"/>
    </row>
    <row r="511" spans="22:28" x14ac:dyDescent="0.25">
      <c r="V511" s="113" t="str">
        <f t="shared" si="23"/>
        <v>6025Nga Matapuna Oranga PHO</v>
      </c>
      <c r="W511" s="111">
        <v>6025</v>
      </c>
      <c r="X511" s="112" t="s">
        <v>549</v>
      </c>
      <c r="Y511" s="111" t="s">
        <v>1623</v>
      </c>
      <c r="Z511" s="111" t="s">
        <v>524</v>
      </c>
      <c r="AA511" s="114" t="s">
        <v>525</v>
      </c>
      <c r="AB511" s="16"/>
    </row>
    <row r="512" spans="22:28" x14ac:dyDescent="0.25">
      <c r="V512" s="113" t="str">
        <f t="shared" si="23"/>
        <v>6025Te Kuirau Marae</v>
      </c>
      <c r="W512" s="111">
        <v>6025</v>
      </c>
      <c r="X512" s="112" t="s">
        <v>550</v>
      </c>
      <c r="Y512" s="111" t="s">
        <v>1632</v>
      </c>
      <c r="Z512" s="111" t="s">
        <v>526</v>
      </c>
      <c r="AA512" s="114" t="s">
        <v>525</v>
      </c>
      <c r="AB512" s="16"/>
    </row>
    <row r="513" spans="22:28" x14ac:dyDescent="0.25">
      <c r="V513" s="113" t="str">
        <f t="shared" si="23"/>
        <v>6025Opotiki College</v>
      </c>
      <c r="W513" s="111">
        <v>6025</v>
      </c>
      <c r="X513" s="112" t="s">
        <v>551</v>
      </c>
      <c r="Y513" s="111" t="s">
        <v>1504</v>
      </c>
      <c r="Z513" s="111" t="s">
        <v>878</v>
      </c>
      <c r="AA513" s="114" t="s">
        <v>525</v>
      </c>
      <c r="AB513" s="16"/>
    </row>
    <row r="514" spans="22:28" x14ac:dyDescent="0.25">
      <c r="V514" s="113" t="str">
        <f t="shared" si="23"/>
        <v>6025Te Whakaatu Whanaugna Trust - Youth and Whanau Action Centre</v>
      </c>
      <c r="W514" s="111">
        <v>6025</v>
      </c>
      <c r="X514" s="112" t="s">
        <v>552</v>
      </c>
      <c r="Y514" s="111" t="s">
        <v>1942</v>
      </c>
      <c r="Z514" s="111" t="s">
        <v>878</v>
      </c>
      <c r="AA514" s="114" t="s">
        <v>525</v>
      </c>
      <c r="AB514" s="16"/>
    </row>
    <row r="515" spans="22:28" x14ac:dyDescent="0.25">
      <c r="V515" s="113" t="str">
        <f t="shared" si="23"/>
        <v>6025Opureora Marae</v>
      </c>
      <c r="W515" s="111">
        <v>6025</v>
      </c>
      <c r="X515" s="112" t="s">
        <v>553</v>
      </c>
      <c r="Y515" s="111" t="s">
        <v>247</v>
      </c>
      <c r="Z515" s="111" t="s">
        <v>532</v>
      </c>
      <c r="AA515" s="114" t="s">
        <v>525</v>
      </c>
      <c r="AB515" s="16"/>
    </row>
    <row r="516" spans="22:28" x14ac:dyDescent="0.25">
      <c r="V516" s="113" t="str">
        <f t="shared" si="23"/>
        <v>6025Otawhiwhi Marae</v>
      </c>
      <c r="W516" s="111">
        <v>6025</v>
      </c>
      <c r="X516" s="112" t="s">
        <v>554</v>
      </c>
      <c r="Y516" s="111" t="s">
        <v>242</v>
      </c>
      <c r="Z516" s="111" t="s">
        <v>532</v>
      </c>
      <c r="AA516" s="114" t="s">
        <v>525</v>
      </c>
      <c r="AB516" s="16"/>
    </row>
    <row r="517" spans="22:28" x14ac:dyDescent="0.25">
      <c r="V517" s="113" t="str">
        <f t="shared" si="23"/>
        <v>6025Otorohanga Kiwi House</v>
      </c>
      <c r="W517" s="111">
        <v>6025</v>
      </c>
      <c r="X517" s="112" t="s">
        <v>557</v>
      </c>
      <c r="Y517" s="111" t="s">
        <v>1619</v>
      </c>
      <c r="Z517" s="111" t="s">
        <v>743</v>
      </c>
      <c r="AA517" s="114" t="s">
        <v>517</v>
      </c>
      <c r="AB517" s="16"/>
    </row>
    <row r="518" spans="22:28" x14ac:dyDescent="0.25">
      <c r="V518" s="113" t="str">
        <f t="shared" si="23"/>
        <v>6025Whakaatu Whanaunga Trust</v>
      </c>
      <c r="W518" s="111">
        <v>6025</v>
      </c>
      <c r="X518" s="112" t="s">
        <v>559</v>
      </c>
      <c r="Y518" s="111" t="s">
        <v>1509</v>
      </c>
      <c r="Z518" s="111" t="s">
        <v>878</v>
      </c>
      <c r="AA518" s="114" t="s">
        <v>525</v>
      </c>
      <c r="AB518" s="16"/>
    </row>
    <row r="519" spans="22:28" x14ac:dyDescent="0.25">
      <c r="V519" s="113" t="str">
        <f t="shared" si="23"/>
        <v>6025Paparoa Marae</v>
      </c>
      <c r="W519" s="111">
        <v>6025</v>
      </c>
      <c r="X519" s="112" t="s">
        <v>561</v>
      </c>
      <c r="Y519" s="111" t="s">
        <v>253</v>
      </c>
      <c r="Z519" s="111" t="s">
        <v>532</v>
      </c>
      <c r="AA519" s="114" t="s">
        <v>525</v>
      </c>
      <c r="AB519" s="16"/>
    </row>
    <row r="520" spans="22:28" x14ac:dyDescent="0.25">
      <c r="V520" s="113" t="str">
        <f t="shared" si="23"/>
        <v>6025Papamoa Library</v>
      </c>
      <c r="W520" s="111">
        <v>6025</v>
      </c>
      <c r="X520" s="112" t="s">
        <v>599</v>
      </c>
      <c r="Y520" s="111" t="s">
        <v>1506</v>
      </c>
      <c r="Z520" s="111" t="s">
        <v>524</v>
      </c>
      <c r="AA520" s="114" t="s">
        <v>525</v>
      </c>
      <c r="AB520" s="16"/>
    </row>
    <row r="521" spans="22:28" x14ac:dyDescent="0.25">
      <c r="V521" s="113" t="str">
        <f t="shared" si="23"/>
        <v>6025Paradise Timbers Pty Ltd</v>
      </c>
      <c r="W521" s="111">
        <v>6025</v>
      </c>
      <c r="X521" s="112" t="s">
        <v>602</v>
      </c>
      <c r="Y521" s="111" t="s">
        <v>1943</v>
      </c>
      <c r="Z521" s="111" t="s">
        <v>1944</v>
      </c>
      <c r="AA521" s="114" t="s">
        <v>1944</v>
      </c>
      <c r="AB521" s="16"/>
    </row>
    <row r="522" spans="22:28" x14ac:dyDescent="0.25">
      <c r="V522" s="113" t="str">
        <f t="shared" si="23"/>
        <v>6025Central North Island Kindergarten Trust</v>
      </c>
      <c r="W522" s="111">
        <v>6025</v>
      </c>
      <c r="X522" s="112" t="s">
        <v>604</v>
      </c>
      <c r="Y522" s="111" t="s">
        <v>1501</v>
      </c>
      <c r="Z522" s="111" t="s">
        <v>868</v>
      </c>
      <c r="AA522" s="114" t="s">
        <v>517</v>
      </c>
      <c r="AB522" s="16"/>
    </row>
    <row r="523" spans="22:28" x14ac:dyDescent="0.25">
      <c r="V523" s="113" t="str">
        <f t="shared" si="23"/>
        <v>6025Queens Academic Group</v>
      </c>
      <c r="W523" s="111">
        <v>6025</v>
      </c>
      <c r="X523" s="112" t="s">
        <v>605</v>
      </c>
      <c r="Y523" s="111" t="s">
        <v>1613</v>
      </c>
      <c r="Z523" s="111" t="s">
        <v>519</v>
      </c>
      <c r="AA523" s="114" t="s">
        <v>520</v>
      </c>
      <c r="AB523" s="16"/>
    </row>
    <row r="524" spans="22:28" x14ac:dyDescent="0.25">
      <c r="V524" s="113" t="str">
        <f t="shared" si="23"/>
        <v>6025Rangiwaea Marae</v>
      </c>
      <c r="W524" s="111">
        <v>6025</v>
      </c>
      <c r="X524" s="112" t="s">
        <v>607</v>
      </c>
      <c r="Y524" s="111" t="s">
        <v>248</v>
      </c>
      <c r="Z524" s="111" t="s">
        <v>532</v>
      </c>
      <c r="AA524" s="114" t="s">
        <v>525</v>
      </c>
      <c r="AB524" s="16"/>
    </row>
    <row r="525" spans="22:28" x14ac:dyDescent="0.25">
      <c r="V525" s="113" t="str">
        <f t="shared" si="23"/>
        <v>6025Historic Village</v>
      </c>
      <c r="W525" s="111">
        <v>6025</v>
      </c>
      <c r="X525" s="112" t="s">
        <v>609</v>
      </c>
      <c r="Y525" s="111" t="s">
        <v>1630</v>
      </c>
      <c r="Z525" s="111" t="s">
        <v>524</v>
      </c>
      <c r="AA525" s="114" t="s">
        <v>525</v>
      </c>
      <c r="AB525" s="16"/>
    </row>
    <row r="526" spans="22:28" x14ac:dyDescent="0.25">
      <c r="V526" s="113" t="str">
        <f t="shared" si="23"/>
        <v>6025Tahuwhakatiki (Romai) Marae</v>
      </c>
      <c r="W526" s="111">
        <v>6025</v>
      </c>
      <c r="X526" s="112" t="s">
        <v>611</v>
      </c>
      <c r="Y526" s="111" t="s">
        <v>1625</v>
      </c>
      <c r="Z526" s="111" t="s">
        <v>524</v>
      </c>
      <c r="AA526" s="114" t="s">
        <v>525</v>
      </c>
      <c r="AB526" s="16"/>
    </row>
    <row r="527" spans="22:28" x14ac:dyDescent="0.25">
      <c r="V527" s="113" t="str">
        <f t="shared" si="23"/>
        <v>6025Tamapahore Marae</v>
      </c>
      <c r="W527" s="111">
        <v>6025</v>
      </c>
      <c r="X527" s="112" t="s">
        <v>613</v>
      </c>
      <c r="Y527" s="111" t="s">
        <v>246</v>
      </c>
      <c r="Z527" s="111" t="s">
        <v>524</v>
      </c>
      <c r="AA527" s="114" t="s">
        <v>525</v>
      </c>
      <c r="AB527" s="16"/>
    </row>
    <row r="528" spans="22:28" x14ac:dyDescent="0.25">
      <c r="V528" s="113" t="str">
        <f t="shared" si="23"/>
        <v>6025Taumarunui (Carpentry ex MoW bldg)</v>
      </c>
      <c r="W528" s="111">
        <v>6025</v>
      </c>
      <c r="X528" s="112" t="s">
        <v>615</v>
      </c>
      <c r="Y528" s="111" t="s">
        <v>1945</v>
      </c>
      <c r="Z528" s="111" t="s">
        <v>672</v>
      </c>
      <c r="AA528" s="114" t="s">
        <v>668</v>
      </c>
      <c r="AB528" s="16"/>
    </row>
    <row r="529" spans="22:28" x14ac:dyDescent="0.25">
      <c r="V529" s="113" t="str">
        <f t="shared" si="23"/>
        <v>6025Tawhitinui Marae</v>
      </c>
      <c r="W529" s="111">
        <v>6025</v>
      </c>
      <c r="X529" s="112" t="s">
        <v>616</v>
      </c>
      <c r="Y529" s="111" t="s">
        <v>243</v>
      </c>
      <c r="Z529" s="111" t="s">
        <v>532</v>
      </c>
      <c r="AA529" s="114" t="s">
        <v>525</v>
      </c>
      <c r="AB529" s="16"/>
    </row>
    <row r="530" spans="22:28" x14ac:dyDescent="0.25">
      <c r="V530" s="113" t="str">
        <f t="shared" si="23"/>
        <v>6025Te Piringatahi o Te Maunga Rongo Marae</v>
      </c>
      <c r="W530" s="111">
        <v>6025</v>
      </c>
      <c r="X530" s="112" t="s">
        <v>618</v>
      </c>
      <c r="Y530" s="111" t="s">
        <v>1499</v>
      </c>
      <c r="Z530" s="111" t="s">
        <v>587</v>
      </c>
      <c r="AA530" s="114" t="s">
        <v>520</v>
      </c>
      <c r="AB530" s="16"/>
    </row>
    <row r="531" spans="22:28" x14ac:dyDescent="0.25">
      <c r="V531" s="113" t="str">
        <f t="shared" si="23"/>
        <v>6025Te Rangihouhiri Marae</v>
      </c>
      <c r="W531" s="111">
        <v>6025</v>
      </c>
      <c r="X531" s="112" t="s">
        <v>620</v>
      </c>
      <c r="Y531" s="111" t="s">
        <v>262</v>
      </c>
      <c r="Z531" s="111" t="s">
        <v>532</v>
      </c>
      <c r="AA531" s="114" t="s">
        <v>525</v>
      </c>
      <c r="AB531" s="16"/>
    </row>
    <row r="532" spans="22:28" x14ac:dyDescent="0.25">
      <c r="V532" s="113" t="str">
        <f t="shared" si="23"/>
        <v>6025Tetetawha Marae</v>
      </c>
      <c r="W532" s="111">
        <v>6025</v>
      </c>
      <c r="X532" s="112" t="s">
        <v>624</v>
      </c>
      <c r="Y532" s="111" t="s">
        <v>1491</v>
      </c>
      <c r="Z532" s="111" t="s">
        <v>660</v>
      </c>
      <c r="AA532" s="114" t="s">
        <v>517</v>
      </c>
      <c r="AB532" s="16"/>
    </row>
    <row r="533" spans="22:28" x14ac:dyDescent="0.25">
      <c r="V533" s="113" t="str">
        <f t="shared" si="23"/>
        <v>6025Te Wananga o Aotearoa</v>
      </c>
      <c r="W533" s="111">
        <v>6025</v>
      </c>
      <c r="X533" s="112" t="s">
        <v>626</v>
      </c>
      <c r="Y533" s="111" t="s">
        <v>1946</v>
      </c>
      <c r="Z533" s="111" t="s">
        <v>737</v>
      </c>
      <c r="AA533" s="114" t="s">
        <v>525</v>
      </c>
      <c r="AB533" s="16"/>
    </row>
    <row r="534" spans="22:28" x14ac:dyDescent="0.25">
      <c r="V534" s="113" t="str">
        <f t="shared" si="23"/>
        <v>6025Te Whanau a Apanui Runanga Board Room</v>
      </c>
      <c r="W534" s="111">
        <v>6025</v>
      </c>
      <c r="X534" s="112" t="s">
        <v>1503</v>
      </c>
      <c r="Y534" s="111" t="s">
        <v>1947</v>
      </c>
      <c r="Z534" s="111" t="s">
        <v>878</v>
      </c>
      <c r="AA534" s="114" t="s">
        <v>525</v>
      </c>
      <c r="AB534" s="16"/>
    </row>
    <row r="535" spans="22:28" x14ac:dyDescent="0.25">
      <c r="V535" s="113" t="str">
        <f t="shared" si="23"/>
        <v>6025Te Whetu o Te Rangi Marae</v>
      </c>
      <c r="W535" s="111">
        <v>6025</v>
      </c>
      <c r="X535" s="112" t="s">
        <v>629</v>
      </c>
      <c r="Y535" s="111" t="s">
        <v>251</v>
      </c>
      <c r="Z535" s="111" t="s">
        <v>532</v>
      </c>
      <c r="AA535" s="114" t="s">
        <v>525</v>
      </c>
      <c r="AB535" s="16"/>
    </row>
    <row r="536" spans="22:28" x14ac:dyDescent="0.25">
      <c r="V536" s="113" t="str">
        <f t="shared" si="23"/>
        <v>6025Tipapa Marae - Ngati Manawa</v>
      </c>
      <c r="W536" s="111">
        <v>6025</v>
      </c>
      <c r="X536" s="112" t="s">
        <v>631</v>
      </c>
      <c r="Y536" s="111" t="s">
        <v>1627</v>
      </c>
      <c r="Z536" s="111" t="s">
        <v>527</v>
      </c>
      <c r="AA536" s="114" t="s">
        <v>525</v>
      </c>
      <c r="AB536" s="16"/>
    </row>
    <row r="537" spans="22:28" x14ac:dyDescent="0.25">
      <c r="V537" s="113" t="str">
        <f t="shared" si="23"/>
        <v>6025Tia Marae</v>
      </c>
      <c r="W537" s="111">
        <v>6025</v>
      </c>
      <c r="X537" s="112" t="s">
        <v>633</v>
      </c>
      <c r="Y537" s="111" t="s">
        <v>261</v>
      </c>
      <c r="Z537" s="111" t="s">
        <v>532</v>
      </c>
      <c r="AA537" s="114" t="s">
        <v>525</v>
      </c>
      <c r="AB537" s="16"/>
    </row>
    <row r="538" spans="22:28" x14ac:dyDescent="0.25">
      <c r="V538" s="113" t="str">
        <f t="shared" si="23"/>
        <v>6025Taumarunui High School</v>
      </c>
      <c r="W538" s="111">
        <v>6025</v>
      </c>
      <c r="X538" s="112" t="s">
        <v>635</v>
      </c>
      <c r="Y538" s="111" t="s">
        <v>1615</v>
      </c>
      <c r="Z538" s="111" t="s">
        <v>672</v>
      </c>
      <c r="AA538" s="114" t="s">
        <v>668</v>
      </c>
      <c r="AB538" s="16"/>
    </row>
    <row r="539" spans="22:28" x14ac:dyDescent="0.25">
      <c r="V539" s="113" t="str">
        <f t="shared" si="23"/>
        <v>6025South Waikato District Council Warehouse</v>
      </c>
      <c r="W539" s="111">
        <v>6025</v>
      </c>
      <c r="X539" s="112" t="s">
        <v>639</v>
      </c>
      <c r="Y539" s="111" t="s">
        <v>1948</v>
      </c>
      <c r="Z539" s="111" t="s">
        <v>868</v>
      </c>
      <c r="AA539" s="114" t="s">
        <v>517</v>
      </c>
      <c r="AB539" s="16"/>
    </row>
    <row r="540" spans="22:28" x14ac:dyDescent="0.25">
      <c r="V540" s="113" t="str">
        <f t="shared" si="23"/>
        <v>6025South Waikato District Council Sport and Event Centre</v>
      </c>
      <c r="W540" s="111">
        <v>6025</v>
      </c>
      <c r="X540" s="112" t="s">
        <v>1510</v>
      </c>
      <c r="Y540" s="111" t="s">
        <v>1949</v>
      </c>
      <c r="Z540" s="111" t="s">
        <v>868</v>
      </c>
      <c r="AA540" s="114" t="s">
        <v>517</v>
      </c>
      <c r="AB540" s="16"/>
    </row>
    <row r="541" spans="22:28" x14ac:dyDescent="0.25">
      <c r="V541" s="113" t="str">
        <f t="shared" si="23"/>
        <v>6025Te  Whare Aronui</v>
      </c>
      <c r="W541" s="111">
        <v>6025</v>
      </c>
      <c r="X541" s="112" t="s">
        <v>641</v>
      </c>
      <c r="Y541" s="111" t="s">
        <v>1950</v>
      </c>
      <c r="Z541" s="111" t="s">
        <v>660</v>
      </c>
      <c r="AA541" s="114" t="s">
        <v>517</v>
      </c>
      <c r="AB541" s="16"/>
    </row>
    <row r="542" spans="22:28" x14ac:dyDescent="0.25">
      <c r="V542" s="113" t="str">
        <f t="shared" si="23"/>
        <v>6025Tongariro School</v>
      </c>
      <c r="W542" s="111">
        <v>6025</v>
      </c>
      <c r="X542" s="112" t="s">
        <v>643</v>
      </c>
      <c r="Y542" s="111" t="s">
        <v>1617</v>
      </c>
      <c r="Z542" s="111" t="s">
        <v>660</v>
      </c>
      <c r="AA542" s="114" t="s">
        <v>517</v>
      </c>
      <c r="AB542" s="16"/>
    </row>
    <row r="543" spans="22:28" x14ac:dyDescent="0.25">
      <c r="V543" s="113" t="str">
        <f t="shared" si="23"/>
        <v>6025Te Wharekura o Mauao</v>
      </c>
      <c r="W543" s="111">
        <v>6025</v>
      </c>
      <c r="X543" s="112" t="s">
        <v>645</v>
      </c>
      <c r="Y543" s="111" t="s">
        <v>1622</v>
      </c>
      <c r="Z543" s="111" t="s">
        <v>524</v>
      </c>
      <c r="AA543" s="114" t="s">
        <v>525</v>
      </c>
      <c r="AB543" s="16"/>
    </row>
    <row r="544" spans="22:28" x14ac:dyDescent="0.25">
      <c r="V544" s="113" t="str">
        <f t="shared" si="23"/>
        <v>6025University of Waikato</v>
      </c>
      <c r="W544" s="111">
        <v>6025</v>
      </c>
      <c r="X544" s="112" t="s">
        <v>773</v>
      </c>
      <c r="Y544" s="111" t="s">
        <v>256</v>
      </c>
      <c r="Z544" s="111" t="s">
        <v>516</v>
      </c>
      <c r="AA544" s="114" t="s">
        <v>517</v>
      </c>
      <c r="AB544" s="16"/>
    </row>
    <row r="545" spans="22:28" x14ac:dyDescent="0.25">
      <c r="V545" s="113" t="str">
        <f t="shared" si="23"/>
        <v>6025Waihi Learning Centre</v>
      </c>
      <c r="W545" s="111">
        <v>6025</v>
      </c>
      <c r="X545" s="112" t="s">
        <v>1515</v>
      </c>
      <c r="Y545" s="111" t="s">
        <v>555</v>
      </c>
      <c r="Z545" s="111" t="s">
        <v>877</v>
      </c>
      <c r="AA545" s="114" t="s">
        <v>517</v>
      </c>
      <c r="AB545" s="16"/>
    </row>
    <row r="546" spans="22:28" x14ac:dyDescent="0.25">
      <c r="V546" s="113" t="str">
        <f t="shared" si="23"/>
        <v>6025Waipareira Trust</v>
      </c>
      <c r="W546" s="111">
        <v>6025</v>
      </c>
      <c r="X546" s="112" t="s">
        <v>1021</v>
      </c>
      <c r="Y546" s="111" t="s">
        <v>388</v>
      </c>
      <c r="Z546" s="111" t="s">
        <v>587</v>
      </c>
      <c r="AA546" s="114" t="s">
        <v>520</v>
      </c>
      <c r="AB546" s="16"/>
    </row>
    <row r="547" spans="22:28" x14ac:dyDescent="0.25">
      <c r="V547" s="113" t="str">
        <f t="shared" si="23"/>
        <v>6025Whakatane District Council</v>
      </c>
      <c r="W547" s="111">
        <v>6025</v>
      </c>
      <c r="X547" s="112" t="s">
        <v>1518</v>
      </c>
      <c r="Y547" s="111" t="s">
        <v>1635</v>
      </c>
      <c r="Z547" s="111" t="s">
        <v>527</v>
      </c>
      <c r="AA547" s="114" t="s">
        <v>525</v>
      </c>
      <c r="AB547" s="16"/>
    </row>
    <row r="548" spans="22:28" x14ac:dyDescent="0.25">
      <c r="V548" s="113" t="str">
        <f t="shared" si="23"/>
        <v>6025Whakaue Marae</v>
      </c>
      <c r="W548" s="111">
        <v>6025</v>
      </c>
      <c r="X548" s="112" t="s">
        <v>1520</v>
      </c>
      <c r="Y548" s="111" t="s">
        <v>263</v>
      </c>
      <c r="Z548" s="111" t="s">
        <v>532</v>
      </c>
      <c r="AA548" s="114" t="s">
        <v>525</v>
      </c>
      <c r="AB548" s="16"/>
    </row>
    <row r="549" spans="22:28" x14ac:dyDescent="0.25">
      <c r="V549" s="113" t="str">
        <f t="shared" si="23"/>
        <v>6025Whakatohea Maori Trust Board</v>
      </c>
      <c r="W549" s="111">
        <v>6025</v>
      </c>
      <c r="X549" s="112" t="s">
        <v>1522</v>
      </c>
      <c r="Y549" s="111" t="s">
        <v>384</v>
      </c>
      <c r="Z549" s="111" t="s">
        <v>878</v>
      </c>
      <c r="AA549" s="114" t="s">
        <v>525</v>
      </c>
      <c r="AB549" s="16"/>
    </row>
    <row r="550" spans="22:28" x14ac:dyDescent="0.25">
      <c r="V550" s="113" t="str">
        <f t="shared" si="23"/>
        <v>6025Whaioranga Trust</v>
      </c>
      <c r="W550" s="111">
        <v>6025</v>
      </c>
      <c r="X550" s="112" t="s">
        <v>1524</v>
      </c>
      <c r="Y550" s="111" t="s">
        <v>1624</v>
      </c>
      <c r="Z550" s="111" t="s">
        <v>524</v>
      </c>
      <c r="AA550" s="114" t="s">
        <v>525</v>
      </c>
      <c r="AB550" s="16"/>
    </row>
    <row r="551" spans="22:28" x14ac:dyDescent="0.25">
      <c r="V551" s="113" t="str">
        <f t="shared" si="23"/>
        <v>6025Extramural or Distance Learning</v>
      </c>
      <c r="W551" s="111">
        <v>6025</v>
      </c>
      <c r="X551" s="112" t="s">
        <v>1512</v>
      </c>
      <c r="Y551" s="111" t="s">
        <v>1636</v>
      </c>
      <c r="Z551" s="111" t="s">
        <v>1281</v>
      </c>
      <c r="AA551" s="114" t="s">
        <v>1281</v>
      </c>
      <c r="AB551" s="16"/>
    </row>
    <row r="552" spans="22:28" x14ac:dyDescent="0.25">
      <c r="V552" s="113" t="str">
        <f t="shared" si="23"/>
        <v>6025Community Education</v>
      </c>
      <c r="W552" s="111">
        <v>6025</v>
      </c>
      <c r="X552" s="112" t="s">
        <v>1563</v>
      </c>
      <c r="Y552" s="111" t="s">
        <v>1565</v>
      </c>
      <c r="Z552" s="111" t="s">
        <v>1565</v>
      </c>
      <c r="AA552" s="114" t="s">
        <v>1565</v>
      </c>
      <c r="AB552" s="16"/>
    </row>
    <row r="553" spans="22:28" x14ac:dyDescent="0.25">
      <c r="V553" s="113" t="str">
        <f t="shared" ref="V553" si="24">W553&amp;Y553</f>
        <v>6025New Site</v>
      </c>
      <c r="W553" s="111">
        <v>6025</v>
      </c>
      <c r="X553" s="112" t="s">
        <v>1952</v>
      </c>
      <c r="Y553" s="111" t="s">
        <v>1127</v>
      </c>
      <c r="Z553" s="111"/>
      <c r="AA553" s="114"/>
      <c r="AB553" s="16"/>
    </row>
    <row r="554" spans="22:28" x14ac:dyDescent="0.25">
      <c r="V554" s="6" t="str">
        <f t="shared" si="23"/>
        <v>7006Auckland</v>
      </c>
      <c r="W554" s="100">
        <v>7006</v>
      </c>
      <c r="X554" s="101" t="s">
        <v>537</v>
      </c>
      <c r="Y554" s="100" t="s">
        <v>2</v>
      </c>
      <c r="Z554" s="100" t="s">
        <v>519</v>
      </c>
      <c r="AA554" s="100" t="s">
        <v>520</v>
      </c>
      <c r="AB554" s="16"/>
    </row>
    <row r="555" spans="22:28" x14ac:dyDescent="0.25">
      <c r="V555" s="6" t="str">
        <f t="shared" si="23"/>
        <v>7006Bay of Plenty ex Tauranga</v>
      </c>
      <c r="W555" s="100">
        <v>7006</v>
      </c>
      <c r="X555" s="101" t="s">
        <v>506</v>
      </c>
      <c r="Y555" s="100" t="s">
        <v>779</v>
      </c>
      <c r="Z555" s="100" t="s">
        <v>526</v>
      </c>
      <c r="AA555" s="100" t="s">
        <v>525</v>
      </c>
      <c r="AB555" s="16"/>
    </row>
    <row r="556" spans="22:28" x14ac:dyDescent="0.25">
      <c r="V556" s="6" t="str">
        <f t="shared" si="23"/>
        <v>7006Blenheim</v>
      </c>
      <c r="W556" s="100">
        <v>7006</v>
      </c>
      <c r="X556" s="101" t="s">
        <v>504</v>
      </c>
      <c r="Y556" s="100" t="s">
        <v>778</v>
      </c>
      <c r="Z556" s="100" t="s">
        <v>661</v>
      </c>
      <c r="AA556" s="100" t="s">
        <v>662</v>
      </c>
      <c r="AB556" s="16"/>
    </row>
    <row r="557" spans="22:28" x14ac:dyDescent="0.25">
      <c r="V557" s="6" t="str">
        <f t="shared" si="23"/>
        <v>7006Canterbury</v>
      </c>
      <c r="W557" s="100">
        <v>7006</v>
      </c>
      <c r="X557" s="101" t="s">
        <v>507</v>
      </c>
      <c r="Y557" s="100" t="s">
        <v>7</v>
      </c>
      <c r="Z557" s="100" t="s">
        <v>498</v>
      </c>
      <c r="AA557" s="100" t="s">
        <v>497</v>
      </c>
      <c r="AB557" s="16"/>
    </row>
    <row r="558" spans="22:28" x14ac:dyDescent="0.25">
      <c r="V558" s="6" t="str">
        <f t="shared" si="23"/>
        <v>7006Community Education Courses</v>
      </c>
      <c r="W558" s="100">
        <v>7006</v>
      </c>
      <c r="X558" s="101" t="s">
        <v>1563</v>
      </c>
      <c r="Y558" s="100" t="s">
        <v>1564</v>
      </c>
      <c r="Z558" s="100" t="s">
        <v>1565</v>
      </c>
      <c r="AA558" s="100" t="s">
        <v>1565</v>
      </c>
      <c r="AB558" s="16"/>
    </row>
    <row r="559" spans="22:28" x14ac:dyDescent="0.25">
      <c r="V559" s="6" t="str">
        <f t="shared" si="23"/>
        <v>7006Extramural/Distance Learning</v>
      </c>
      <c r="W559" s="100">
        <v>7006</v>
      </c>
      <c r="X559" s="101" t="s">
        <v>1512</v>
      </c>
      <c r="Y559" s="100" t="s">
        <v>1664</v>
      </c>
      <c r="Z559" s="100" t="s">
        <v>1281</v>
      </c>
      <c r="AA559" s="100" t="s">
        <v>1281</v>
      </c>
      <c r="AB559" s="16"/>
    </row>
    <row r="560" spans="22:28" x14ac:dyDescent="0.25">
      <c r="V560" s="6" t="str">
        <f t="shared" si="23"/>
        <v>7006Gisborne</v>
      </c>
      <c r="W560" s="100">
        <v>7006</v>
      </c>
      <c r="X560" s="101" t="s">
        <v>538</v>
      </c>
      <c r="Y560" s="100" t="s">
        <v>331</v>
      </c>
      <c r="Z560" s="100" t="s">
        <v>528</v>
      </c>
      <c r="AA560" s="100" t="s">
        <v>529</v>
      </c>
      <c r="AB560" s="16"/>
    </row>
    <row r="561" spans="22:28" x14ac:dyDescent="0.25">
      <c r="V561" s="6" t="str">
        <f t="shared" si="23"/>
        <v>7006Hawke's Bay</v>
      </c>
      <c r="W561" s="100">
        <v>7006</v>
      </c>
      <c r="X561" s="101" t="s">
        <v>509</v>
      </c>
      <c r="Y561" s="100" t="s">
        <v>5</v>
      </c>
      <c r="Z561" s="100" t="s">
        <v>513</v>
      </c>
      <c r="AA561" s="100" t="s">
        <v>514</v>
      </c>
      <c r="AB561" s="16"/>
    </row>
    <row r="562" spans="22:28" x14ac:dyDescent="0.25">
      <c r="V562" s="6" t="str">
        <f t="shared" si="23"/>
        <v>7006Lincoln University Main Campus</v>
      </c>
      <c r="W562" s="100">
        <v>7006</v>
      </c>
      <c r="X562" s="101" t="s">
        <v>492</v>
      </c>
      <c r="Y562" s="100" t="s">
        <v>776</v>
      </c>
      <c r="Z562" s="100" t="s">
        <v>777</v>
      </c>
      <c r="AA562" s="100" t="s">
        <v>497</v>
      </c>
      <c r="AB562" s="16"/>
    </row>
    <row r="563" spans="22:28" x14ac:dyDescent="0.25">
      <c r="V563" s="6" t="str">
        <f t="shared" si="23"/>
        <v>7006Manawatu Wanganui Wairarapa</v>
      </c>
      <c r="W563" s="100">
        <v>7006</v>
      </c>
      <c r="X563" s="101" t="s">
        <v>512</v>
      </c>
      <c r="Y563" s="100" t="s">
        <v>780</v>
      </c>
      <c r="Z563" s="100" t="s">
        <v>667</v>
      </c>
      <c r="AA563" s="100" t="s">
        <v>668</v>
      </c>
      <c r="AB563" s="16"/>
    </row>
    <row r="564" spans="22:28" x14ac:dyDescent="0.25">
      <c r="V564" s="6" t="str">
        <f t="shared" si="23"/>
        <v>7006Nelson Marlborough Tasman</v>
      </c>
      <c r="W564" s="100">
        <v>7006</v>
      </c>
      <c r="X564" s="101" t="s">
        <v>515</v>
      </c>
      <c r="Y564" s="100" t="s">
        <v>781</v>
      </c>
      <c r="Z564" s="100" t="s">
        <v>708</v>
      </c>
      <c r="AA564" s="100" t="s">
        <v>570</v>
      </c>
      <c r="AB564" s="16"/>
    </row>
    <row r="565" spans="22:28" x14ac:dyDescent="0.25">
      <c r="V565" s="6"/>
      <c r="W565" s="6">
        <v>7006</v>
      </c>
      <c r="X565" s="6">
        <v>95</v>
      </c>
      <c r="Y565" s="6" t="s">
        <v>1127</v>
      </c>
      <c r="Z565" s="6"/>
      <c r="AA565" s="6"/>
      <c r="AB565" s="16"/>
    </row>
    <row r="566" spans="22:28" x14ac:dyDescent="0.25">
      <c r="V566" s="6" t="str">
        <f t="shared" ref="V566:V581" si="25">W566&amp;Y566</f>
        <v>7006Northland</v>
      </c>
      <c r="W566" s="100">
        <v>7006</v>
      </c>
      <c r="X566" s="101" t="s">
        <v>518</v>
      </c>
      <c r="Y566" s="100" t="s">
        <v>1</v>
      </c>
      <c r="Z566" s="100" t="s">
        <v>530</v>
      </c>
      <c r="AA566" s="100" t="s">
        <v>531</v>
      </c>
      <c r="AB566" s="16"/>
    </row>
    <row r="567" spans="22:28" x14ac:dyDescent="0.25">
      <c r="V567" s="6" t="str">
        <f t="shared" si="25"/>
        <v>7006Otago</v>
      </c>
      <c r="W567" s="100">
        <v>7006</v>
      </c>
      <c r="X567" s="101" t="s">
        <v>521</v>
      </c>
      <c r="Y567" s="100" t="s">
        <v>8</v>
      </c>
      <c r="Z567" s="100" t="s">
        <v>503</v>
      </c>
      <c r="AA567" s="100" t="s">
        <v>500</v>
      </c>
      <c r="AB567" s="16"/>
    </row>
    <row r="568" spans="22:28" x14ac:dyDescent="0.25">
      <c r="V568" s="6" t="str">
        <f t="shared" si="25"/>
        <v>7006South Canterbury</v>
      </c>
      <c r="W568" s="100">
        <v>7006</v>
      </c>
      <c r="X568" s="101" t="s">
        <v>522</v>
      </c>
      <c r="Y568" s="100" t="s">
        <v>782</v>
      </c>
      <c r="Z568" s="100" t="s">
        <v>501</v>
      </c>
      <c r="AA568" s="100" t="s">
        <v>497</v>
      </c>
      <c r="AB568" s="16"/>
    </row>
    <row r="569" spans="22:28" x14ac:dyDescent="0.25">
      <c r="V569" s="6" t="str">
        <f t="shared" si="25"/>
        <v>7006South Waikato</v>
      </c>
      <c r="W569" s="100">
        <v>7006</v>
      </c>
      <c r="X569" s="101" t="s">
        <v>533</v>
      </c>
      <c r="Y569" s="100" t="s">
        <v>783</v>
      </c>
      <c r="Z569" s="100" t="s">
        <v>526</v>
      </c>
      <c r="AA569" s="100" t="s">
        <v>525</v>
      </c>
      <c r="AB569" s="16"/>
    </row>
    <row r="570" spans="22:28" x14ac:dyDescent="0.25">
      <c r="V570" s="6" t="str">
        <f t="shared" si="25"/>
        <v>7006Southland</v>
      </c>
      <c r="W570" s="100">
        <v>7006</v>
      </c>
      <c r="X570" s="101" t="s">
        <v>534</v>
      </c>
      <c r="Y570" s="100" t="s">
        <v>9</v>
      </c>
      <c r="Z570" s="100" t="s">
        <v>720</v>
      </c>
      <c r="AA570" s="100" t="s">
        <v>721</v>
      </c>
      <c r="AB570" s="16"/>
    </row>
    <row r="571" spans="22:28" x14ac:dyDescent="0.25">
      <c r="V571" s="6" t="str">
        <f t="shared" si="25"/>
        <v>7006Taranaki</v>
      </c>
      <c r="W571" s="100">
        <v>7006</v>
      </c>
      <c r="X571" s="101" t="s">
        <v>535</v>
      </c>
      <c r="Y571" s="100" t="s">
        <v>4</v>
      </c>
      <c r="Z571" s="100" t="s">
        <v>637</v>
      </c>
      <c r="AA571" s="100" t="s">
        <v>638</v>
      </c>
      <c r="AB571" s="16"/>
    </row>
    <row r="572" spans="22:28" x14ac:dyDescent="0.25">
      <c r="V572" s="6" t="str">
        <f t="shared" si="25"/>
        <v>7006Tauranga</v>
      </c>
      <c r="W572" s="100">
        <v>7006</v>
      </c>
      <c r="X572" s="101" t="s">
        <v>536</v>
      </c>
      <c r="Y572" s="100" t="s">
        <v>330</v>
      </c>
      <c r="Z572" s="100" t="s">
        <v>524</v>
      </c>
      <c r="AA572" s="100" t="s">
        <v>525</v>
      </c>
      <c r="AB572" s="16"/>
    </row>
    <row r="573" spans="22:28" x14ac:dyDescent="0.25">
      <c r="V573" s="6" t="str">
        <f t="shared" si="25"/>
        <v>7006Telford Main Campus</v>
      </c>
      <c r="W573" s="100">
        <v>7006</v>
      </c>
      <c r="X573" s="101" t="s">
        <v>540</v>
      </c>
      <c r="Y573" s="100" t="s">
        <v>785</v>
      </c>
      <c r="Z573" s="100" t="s">
        <v>499</v>
      </c>
      <c r="AA573" s="100" t="s">
        <v>500</v>
      </c>
      <c r="AB573" s="16"/>
    </row>
    <row r="574" spans="22:28" x14ac:dyDescent="0.25">
      <c r="V574" s="6" t="str">
        <f t="shared" si="25"/>
        <v>7006Waikato</v>
      </c>
      <c r="W574" s="100">
        <v>7006</v>
      </c>
      <c r="X574" s="101" t="s">
        <v>541</v>
      </c>
      <c r="Y574" s="100" t="s">
        <v>3</v>
      </c>
      <c r="Z574" s="100" t="s">
        <v>516</v>
      </c>
      <c r="AA574" s="100" t="s">
        <v>517</v>
      </c>
      <c r="AB574" s="16"/>
    </row>
    <row r="575" spans="22:28" x14ac:dyDescent="0.25">
      <c r="V575" s="6" t="str">
        <f t="shared" si="25"/>
        <v>7006Wellington</v>
      </c>
      <c r="W575" s="100">
        <v>7006</v>
      </c>
      <c r="X575" s="101" t="s">
        <v>542</v>
      </c>
      <c r="Y575" s="100" t="s">
        <v>0</v>
      </c>
      <c r="Z575" s="100" t="s">
        <v>658</v>
      </c>
      <c r="AA575" s="100" t="s">
        <v>511</v>
      </c>
      <c r="AB575" s="16"/>
    </row>
    <row r="576" spans="22:28" x14ac:dyDescent="0.25">
      <c r="V576" s="6" t="str">
        <f t="shared" si="25"/>
        <v>7006West Coast</v>
      </c>
      <c r="W576" s="100">
        <v>7006</v>
      </c>
      <c r="X576" s="101" t="s">
        <v>539</v>
      </c>
      <c r="Y576" s="100" t="s">
        <v>6</v>
      </c>
      <c r="Z576" s="100" t="s">
        <v>494</v>
      </c>
      <c r="AA576" s="100" t="s">
        <v>495</v>
      </c>
      <c r="AB576" s="16"/>
    </row>
    <row r="577" spans="22:28" x14ac:dyDescent="0.25">
      <c r="V577" s="6" t="str">
        <f t="shared" si="25"/>
        <v>7008AUT North</v>
      </c>
      <c r="W577" s="100">
        <v>7008</v>
      </c>
      <c r="X577" s="101" t="s">
        <v>502</v>
      </c>
      <c r="Y577" s="100" t="s">
        <v>1665</v>
      </c>
      <c r="Z577" s="100" t="s">
        <v>578</v>
      </c>
      <c r="AA577" s="100" t="s">
        <v>520</v>
      </c>
      <c r="AB577" s="16"/>
    </row>
    <row r="578" spans="22:28" x14ac:dyDescent="0.25">
      <c r="V578" s="6" t="str">
        <f t="shared" si="25"/>
        <v>7008AUT South</v>
      </c>
      <c r="W578" s="100">
        <v>7008</v>
      </c>
      <c r="X578" s="101" t="s">
        <v>504</v>
      </c>
      <c r="Y578" s="100" t="s">
        <v>1666</v>
      </c>
      <c r="Z578" s="100" t="s">
        <v>580</v>
      </c>
      <c r="AA578" s="100" t="s">
        <v>520</v>
      </c>
      <c r="AB578" s="16"/>
    </row>
    <row r="579" spans="22:28" x14ac:dyDescent="0.25">
      <c r="V579" s="6" t="str">
        <f t="shared" si="25"/>
        <v>7008Courses delivered extramurally or by distance learning</v>
      </c>
      <c r="W579" s="100">
        <v>7008</v>
      </c>
      <c r="X579" s="101" t="s">
        <v>1512</v>
      </c>
      <c r="Y579" s="100" t="s">
        <v>1593</v>
      </c>
      <c r="Z579" s="100" t="s">
        <v>1281</v>
      </c>
      <c r="AA579" s="100" t="s">
        <v>1281</v>
      </c>
      <c r="AB579" s="16"/>
    </row>
    <row r="580" spans="22:28" x14ac:dyDescent="0.25">
      <c r="V580" s="6" t="str">
        <f t="shared" si="25"/>
        <v>7008Main Campus - AUT</v>
      </c>
      <c r="W580" s="100">
        <v>7008</v>
      </c>
      <c r="X580" s="101" t="s">
        <v>492</v>
      </c>
      <c r="Y580" s="100" t="s">
        <v>786</v>
      </c>
      <c r="Z580" s="100" t="s">
        <v>519</v>
      </c>
      <c r="AA580" s="100" t="s">
        <v>520</v>
      </c>
      <c r="AB580" s="16"/>
    </row>
    <row r="581" spans="22:28" x14ac:dyDescent="0.25">
      <c r="V581" s="6" t="str">
        <f t="shared" si="25"/>
        <v>7008Millenium Campus</v>
      </c>
      <c r="W581" s="100">
        <v>7008</v>
      </c>
      <c r="X581" s="101" t="s">
        <v>506</v>
      </c>
      <c r="Y581" s="100" t="s">
        <v>1667</v>
      </c>
      <c r="Z581" s="100" t="s">
        <v>578</v>
      </c>
      <c r="AA581" s="100" t="s">
        <v>520</v>
      </c>
      <c r="AB581" s="16"/>
    </row>
    <row r="582" spans="22:28" x14ac:dyDescent="0.25">
      <c r="V582" s="6"/>
      <c r="W582" s="6">
        <v>7008</v>
      </c>
      <c r="X582" s="6">
        <v>95</v>
      </c>
      <c r="Y582" s="6" t="s">
        <v>1127</v>
      </c>
      <c r="Z582" s="6"/>
      <c r="AA582" s="6"/>
      <c r="AB582" s="16"/>
    </row>
    <row r="583" spans="22:28" x14ac:dyDescent="0.25">
      <c r="V583" s="6"/>
      <c r="W583" s="6">
        <v>7099</v>
      </c>
      <c r="X583" s="6">
        <v>95</v>
      </c>
      <c r="Y583" s="6" t="s">
        <v>1127</v>
      </c>
      <c r="Z583" s="6"/>
      <c r="AA583" s="6"/>
      <c r="AB583" s="16"/>
    </row>
    <row r="584" spans="22:28" x14ac:dyDescent="0.25">
      <c r="V584" s="6" t="str">
        <f>W584&amp;Y584</f>
        <v>7099Te Kaupapa Training Centre</v>
      </c>
      <c r="W584" s="100">
        <v>7099</v>
      </c>
      <c r="X584" s="101" t="s">
        <v>492</v>
      </c>
      <c r="Y584" s="100" t="s">
        <v>787</v>
      </c>
      <c r="Z584" s="100" t="s">
        <v>658</v>
      </c>
      <c r="AA584" s="100" t="s">
        <v>511</v>
      </c>
      <c r="AB584" s="16"/>
    </row>
    <row r="585" spans="22:28" x14ac:dyDescent="0.25">
      <c r="V585" s="6" t="str">
        <f>W585&amp;Y585</f>
        <v>7154New Site</v>
      </c>
      <c r="W585" s="100">
        <v>7154</v>
      </c>
      <c r="X585" s="101" t="s">
        <v>1952</v>
      </c>
      <c r="Y585" s="100" t="s">
        <v>1127</v>
      </c>
      <c r="Z585" s="100"/>
      <c r="AA585" s="100"/>
      <c r="AB585" s="16"/>
    </row>
    <row r="586" spans="22:28" x14ac:dyDescent="0.25">
      <c r="V586" s="6" t="str">
        <f>W586&amp;Y586</f>
        <v>7166EnterpriseMIT (Manukau Institute of Technology)</v>
      </c>
      <c r="W586" s="100">
        <v>7166</v>
      </c>
      <c r="X586" s="101" t="s">
        <v>504</v>
      </c>
      <c r="Y586" s="100" t="s">
        <v>1669</v>
      </c>
      <c r="Z586" s="100" t="s">
        <v>580</v>
      </c>
      <c r="AA586" s="100" t="s">
        <v>520</v>
      </c>
      <c r="AB586" s="16"/>
    </row>
    <row r="587" spans="22:28" x14ac:dyDescent="0.25">
      <c r="V587" s="6" t="str">
        <f>W587&amp;Y587</f>
        <v>7166EnterpriseMIT West</v>
      </c>
      <c r="W587" s="100">
        <v>7166</v>
      </c>
      <c r="X587" s="101" t="s">
        <v>502</v>
      </c>
      <c r="Y587" s="100" t="s">
        <v>1668</v>
      </c>
      <c r="Z587" s="100" t="s">
        <v>587</v>
      </c>
      <c r="AA587" s="100" t="s">
        <v>520</v>
      </c>
      <c r="AB587" s="16"/>
    </row>
    <row r="588" spans="22:28" x14ac:dyDescent="0.25">
      <c r="V588" s="6" t="str">
        <f>W588&amp;Y588</f>
        <v>7166Mahurangi Technical Institute 2012 Ltd</v>
      </c>
      <c r="W588" s="100">
        <v>7166</v>
      </c>
      <c r="X588" s="101" t="s">
        <v>492</v>
      </c>
      <c r="Y588" s="100" t="s">
        <v>788</v>
      </c>
      <c r="Z588" s="100" t="s">
        <v>712</v>
      </c>
      <c r="AA588" s="100" t="s">
        <v>520</v>
      </c>
      <c r="AB588" s="16"/>
    </row>
    <row r="589" spans="22:28" x14ac:dyDescent="0.25">
      <c r="V589" s="6"/>
      <c r="W589" s="6">
        <v>7166</v>
      </c>
      <c r="X589" s="6">
        <v>95</v>
      </c>
      <c r="Y589" s="6" t="s">
        <v>1127</v>
      </c>
      <c r="Z589" s="6"/>
      <c r="AA589" s="6"/>
      <c r="AB589" s="16"/>
    </row>
    <row r="590" spans="22:28" x14ac:dyDescent="0.25">
      <c r="V590" s="6" t="str">
        <f t="shared" ref="V590:V616" si="26">W590&amp;Y590</f>
        <v>720111 Prouse Street</v>
      </c>
      <c r="W590" s="100">
        <v>7201</v>
      </c>
      <c r="X590" s="101" t="s">
        <v>605</v>
      </c>
      <c r="Y590" s="100" t="s">
        <v>1686</v>
      </c>
      <c r="Z590" s="100" t="s">
        <v>669</v>
      </c>
      <c r="AA590" s="100" t="s">
        <v>668</v>
      </c>
      <c r="AB590" s="16"/>
    </row>
    <row r="591" spans="22:28" x14ac:dyDescent="0.25">
      <c r="V591" s="6" t="str">
        <f t="shared" si="26"/>
        <v>720149 Sala Street</v>
      </c>
      <c r="W591" s="100">
        <v>7201</v>
      </c>
      <c r="X591" s="101" t="s">
        <v>618</v>
      </c>
      <c r="Y591" s="100" t="s">
        <v>1693</v>
      </c>
      <c r="Z591" s="100" t="s">
        <v>526</v>
      </c>
      <c r="AA591" s="100" t="s">
        <v>525</v>
      </c>
      <c r="AB591" s="16"/>
    </row>
    <row r="592" spans="22:28" x14ac:dyDescent="0.25">
      <c r="V592" s="6" t="str">
        <f t="shared" si="26"/>
        <v>7201A&amp;P Showgrounds</v>
      </c>
      <c r="W592" s="100">
        <v>7201</v>
      </c>
      <c r="X592" s="101" t="s">
        <v>549</v>
      </c>
      <c r="Y592" s="100" t="s">
        <v>1675</v>
      </c>
      <c r="Z592" s="100" t="s">
        <v>598</v>
      </c>
      <c r="AA592" s="100" t="s">
        <v>520</v>
      </c>
      <c r="AB592" s="16"/>
    </row>
    <row r="593" spans="22:28" x14ac:dyDescent="0.25">
      <c r="V593" s="6" t="str">
        <f t="shared" si="26"/>
        <v>7201Aratiatia Station</v>
      </c>
      <c r="W593" s="100">
        <v>7201</v>
      </c>
      <c r="X593" s="101" t="s">
        <v>552</v>
      </c>
      <c r="Y593" s="100" t="s">
        <v>1678</v>
      </c>
      <c r="Z593" s="100" t="s">
        <v>660</v>
      </c>
      <c r="AA593" s="100" t="s">
        <v>517</v>
      </c>
      <c r="AB593" s="16"/>
    </row>
    <row r="594" spans="22:28" x14ac:dyDescent="0.25">
      <c r="V594" s="6" t="str">
        <f t="shared" si="26"/>
        <v>7201Canterbury Country Cricket Association, Main Power Oval</v>
      </c>
      <c r="W594" s="100">
        <v>7201</v>
      </c>
      <c r="X594" s="101" t="s">
        <v>611</v>
      </c>
      <c r="Y594" s="100" t="s">
        <v>1689</v>
      </c>
      <c r="Z594" s="100" t="s">
        <v>496</v>
      </c>
      <c r="AA594" s="100" t="s">
        <v>497</v>
      </c>
      <c r="AB594" s="16"/>
    </row>
    <row r="595" spans="22:28" x14ac:dyDescent="0.25">
      <c r="V595" s="6" t="str">
        <f t="shared" si="26"/>
        <v>7201Charles Plimmer House, Inner Most Gardens</v>
      </c>
      <c r="W595" s="100">
        <v>7201</v>
      </c>
      <c r="X595" s="101" t="s">
        <v>616</v>
      </c>
      <c r="Y595" s="100" t="s">
        <v>1692</v>
      </c>
      <c r="Z595" s="100" t="s">
        <v>568</v>
      </c>
      <c r="AA595" s="100" t="s">
        <v>511</v>
      </c>
      <c r="AB595" s="16"/>
    </row>
    <row r="596" spans="22:28" x14ac:dyDescent="0.25">
      <c r="V596" s="6" t="str">
        <f t="shared" si="26"/>
        <v>7201Christchurch</v>
      </c>
      <c r="W596" s="100">
        <v>7201</v>
      </c>
      <c r="X596" s="101" t="s">
        <v>507</v>
      </c>
      <c r="Y596" s="100" t="s">
        <v>266</v>
      </c>
      <c r="Z596" s="100" t="s">
        <v>498</v>
      </c>
      <c r="AA596" s="100" t="s">
        <v>497</v>
      </c>
      <c r="AB596" s="16"/>
    </row>
    <row r="597" spans="22:28" x14ac:dyDescent="0.25">
      <c r="V597" s="6" t="str">
        <f t="shared" si="26"/>
        <v>7201Community Resource Centre</v>
      </c>
      <c r="W597" s="100">
        <v>7201</v>
      </c>
      <c r="X597" s="101" t="s">
        <v>602</v>
      </c>
      <c r="Y597" s="100" t="s">
        <v>1684</v>
      </c>
      <c r="Z597" s="100" t="s">
        <v>501</v>
      </c>
      <c r="AA597" s="100" t="s">
        <v>497</v>
      </c>
      <c r="AB597" s="16"/>
    </row>
    <row r="598" spans="22:28" x14ac:dyDescent="0.25">
      <c r="V598" s="6" t="str">
        <f t="shared" si="26"/>
        <v>7201Dannevirke</v>
      </c>
      <c r="W598" s="100">
        <v>7201</v>
      </c>
      <c r="X598" s="101" t="s">
        <v>522</v>
      </c>
      <c r="Y598" s="100" t="s">
        <v>343</v>
      </c>
      <c r="Z598" s="100" t="s">
        <v>789</v>
      </c>
      <c r="AA598" s="100" t="s">
        <v>668</v>
      </c>
      <c r="AB598" s="16"/>
    </row>
    <row r="599" spans="22:28" x14ac:dyDescent="0.25">
      <c r="V599" s="6" t="str">
        <f t="shared" si="26"/>
        <v>7201Dunedin</v>
      </c>
      <c r="W599" s="100">
        <v>7201</v>
      </c>
      <c r="X599" s="101" t="s">
        <v>492</v>
      </c>
      <c r="Y599" s="100" t="s">
        <v>232</v>
      </c>
      <c r="Z599" s="100" t="s">
        <v>503</v>
      </c>
      <c r="AA599" s="100" t="s">
        <v>500</v>
      </c>
      <c r="AB599" s="16"/>
    </row>
    <row r="600" spans="22:28" x14ac:dyDescent="0.25">
      <c r="V600" s="6" t="str">
        <f t="shared" si="26"/>
        <v>7201Eastern Institute of Technology</v>
      </c>
      <c r="W600" s="100">
        <v>7201</v>
      </c>
      <c r="X600" s="101" t="s">
        <v>553</v>
      </c>
      <c r="Y600" s="100" t="s">
        <v>238</v>
      </c>
      <c r="Z600" s="100" t="s">
        <v>513</v>
      </c>
      <c r="AA600" s="100" t="s">
        <v>514</v>
      </c>
      <c r="AB600" s="16"/>
    </row>
    <row r="601" spans="22:28" x14ac:dyDescent="0.25">
      <c r="V601" s="6" t="str">
        <f t="shared" si="26"/>
        <v>7201Fairfield House</v>
      </c>
      <c r="W601" s="100">
        <v>7201</v>
      </c>
      <c r="X601" s="101" t="s">
        <v>557</v>
      </c>
      <c r="Y601" s="100" t="s">
        <v>1680</v>
      </c>
      <c r="Z601" s="100" t="s">
        <v>708</v>
      </c>
      <c r="AA601" s="100" t="s">
        <v>570</v>
      </c>
      <c r="AB601" s="16"/>
    </row>
    <row r="602" spans="22:28" x14ac:dyDescent="0.25">
      <c r="V602" s="6" t="str">
        <f t="shared" si="26"/>
        <v>7201Founders Park</v>
      </c>
      <c r="W602" s="100">
        <v>7201</v>
      </c>
      <c r="X602" s="101" t="s">
        <v>607</v>
      </c>
      <c r="Y602" s="100" t="s">
        <v>1687</v>
      </c>
      <c r="Z602" s="100" t="s">
        <v>708</v>
      </c>
      <c r="AA602" s="100" t="s">
        <v>570</v>
      </c>
      <c r="AB602" s="16"/>
    </row>
    <row r="603" spans="22:28" x14ac:dyDescent="0.25">
      <c r="V603" s="6" t="str">
        <f t="shared" si="26"/>
        <v>7201Hamilton</v>
      </c>
      <c r="W603" s="100">
        <v>7201</v>
      </c>
      <c r="X603" s="101" t="s">
        <v>537</v>
      </c>
      <c r="Y603" s="100" t="s">
        <v>337</v>
      </c>
      <c r="Z603" s="100" t="s">
        <v>516</v>
      </c>
      <c r="AA603" s="100" t="s">
        <v>517</v>
      </c>
      <c r="AB603" s="16"/>
    </row>
    <row r="604" spans="22:28" x14ac:dyDescent="0.25">
      <c r="V604" s="6" t="str">
        <f t="shared" si="26"/>
        <v>7201Hastings</v>
      </c>
      <c r="W604" s="100">
        <v>7201</v>
      </c>
      <c r="X604" s="101" t="s">
        <v>534</v>
      </c>
      <c r="Y604" s="100" t="s">
        <v>344</v>
      </c>
      <c r="Z604" s="100" t="s">
        <v>649</v>
      </c>
      <c r="AA604" s="100" t="s">
        <v>514</v>
      </c>
      <c r="AB604" s="16"/>
    </row>
    <row r="605" spans="22:28" x14ac:dyDescent="0.25">
      <c r="V605" s="6" t="str">
        <f t="shared" si="26"/>
        <v>7201Hawera</v>
      </c>
      <c r="W605" s="100">
        <v>7201</v>
      </c>
      <c r="X605" s="101" t="s">
        <v>512</v>
      </c>
      <c r="Y605" s="100" t="s">
        <v>342</v>
      </c>
      <c r="Z605" s="100" t="s">
        <v>727</v>
      </c>
      <c r="AA605" s="100" t="s">
        <v>638</v>
      </c>
      <c r="AB605" s="16"/>
    </row>
    <row r="606" spans="22:28" x14ac:dyDescent="0.25">
      <c r="V606" s="6" t="str">
        <f t="shared" si="26"/>
        <v>7201Hayseed Trust</v>
      </c>
      <c r="W606" s="100">
        <v>7201</v>
      </c>
      <c r="X606" s="101" t="s">
        <v>546</v>
      </c>
      <c r="Y606" s="100" t="s">
        <v>1672</v>
      </c>
      <c r="Z606" s="100" t="s">
        <v>513</v>
      </c>
      <c r="AA606" s="100" t="s">
        <v>514</v>
      </c>
      <c r="AB606" s="16"/>
    </row>
    <row r="607" spans="22:28" x14ac:dyDescent="0.25">
      <c r="V607" s="6" t="str">
        <f t="shared" si="26"/>
        <v>7201Historic Village (Village School House)</v>
      </c>
      <c r="W607" s="100">
        <v>7201</v>
      </c>
      <c r="X607" s="101" t="s">
        <v>613</v>
      </c>
      <c r="Y607" s="100" t="s">
        <v>1690</v>
      </c>
      <c r="Z607" s="100" t="s">
        <v>524</v>
      </c>
      <c r="AA607" s="100" t="s">
        <v>525</v>
      </c>
      <c r="AB607" s="16"/>
    </row>
    <row r="608" spans="22:28" x14ac:dyDescent="0.25">
      <c r="V608" s="6" t="str">
        <f t="shared" si="26"/>
        <v>7201Hutt Bridge Club</v>
      </c>
      <c r="W608" s="100">
        <v>7201</v>
      </c>
      <c r="X608" s="101" t="s">
        <v>550</v>
      </c>
      <c r="Y608" s="100" t="s">
        <v>1676</v>
      </c>
      <c r="Z608" s="100" t="s">
        <v>658</v>
      </c>
      <c r="AA608" s="100" t="s">
        <v>511</v>
      </c>
      <c r="AB608" s="16"/>
    </row>
    <row r="609" spans="22:28" x14ac:dyDescent="0.25">
      <c r="V609" s="6" t="str">
        <f t="shared" si="26"/>
        <v>7201Invercargill</v>
      </c>
      <c r="W609" s="100">
        <v>7201</v>
      </c>
      <c r="X609" s="101" t="s">
        <v>502</v>
      </c>
      <c r="Y609" s="100" t="s">
        <v>340</v>
      </c>
      <c r="Z609" s="100" t="s">
        <v>720</v>
      </c>
      <c r="AA609" s="100" t="s">
        <v>721</v>
      </c>
      <c r="AB609" s="16"/>
    </row>
    <row r="610" spans="22:28" x14ac:dyDescent="0.25">
      <c r="V610" s="6" t="str">
        <f t="shared" si="26"/>
        <v>7201Invercargill City Library</v>
      </c>
      <c r="W610" s="100">
        <v>7201</v>
      </c>
      <c r="X610" s="101" t="s">
        <v>551</v>
      </c>
      <c r="Y610" s="100" t="s">
        <v>1677</v>
      </c>
      <c r="Z610" s="100" t="s">
        <v>720</v>
      </c>
      <c r="AA610" s="100" t="s">
        <v>721</v>
      </c>
      <c r="AB610" s="16"/>
    </row>
    <row r="611" spans="22:28" x14ac:dyDescent="0.25">
      <c r="V611" s="6" t="str">
        <f t="shared" si="26"/>
        <v>7201Katikati Community Centre</v>
      </c>
      <c r="W611" s="100">
        <v>7201</v>
      </c>
      <c r="X611" s="101" t="s">
        <v>548</v>
      </c>
      <c r="Y611" s="100" t="s">
        <v>1674</v>
      </c>
      <c r="Z611" s="100" t="s">
        <v>532</v>
      </c>
      <c r="AA611" s="100" t="s">
        <v>525</v>
      </c>
      <c r="AB611" s="16"/>
    </row>
    <row r="612" spans="22:28" x14ac:dyDescent="0.25">
      <c r="V612" s="6" t="str">
        <f t="shared" si="26"/>
        <v>7201Kumeu</v>
      </c>
      <c r="W612" s="100">
        <v>7201</v>
      </c>
      <c r="X612" s="101" t="s">
        <v>542</v>
      </c>
      <c r="Y612" s="100" t="s">
        <v>349</v>
      </c>
      <c r="Z612" s="100" t="s">
        <v>712</v>
      </c>
      <c r="AA612" s="100" t="s">
        <v>520</v>
      </c>
      <c r="AB612" s="16"/>
    </row>
    <row r="613" spans="22:28" x14ac:dyDescent="0.25">
      <c r="V613" s="6" t="str">
        <f t="shared" si="26"/>
        <v>7201Linton Park Community Centre</v>
      </c>
      <c r="W613" s="100">
        <v>7201</v>
      </c>
      <c r="X613" s="101" t="s">
        <v>554</v>
      </c>
      <c r="Y613" s="100" t="s">
        <v>1679</v>
      </c>
      <c r="Z613" s="100" t="s">
        <v>526</v>
      </c>
      <c r="AA613" s="100" t="s">
        <v>525</v>
      </c>
      <c r="AB613" s="16"/>
    </row>
    <row r="614" spans="22:28" x14ac:dyDescent="0.25">
      <c r="V614" s="6" t="str">
        <f t="shared" si="26"/>
        <v>7201Manawatu Community Trust</v>
      </c>
      <c r="W614" s="100">
        <v>7201</v>
      </c>
      <c r="X614" s="101" t="s">
        <v>604</v>
      </c>
      <c r="Y614" s="100" t="s">
        <v>1685</v>
      </c>
      <c r="Z614" s="100" t="s">
        <v>671</v>
      </c>
      <c r="AA614" s="100" t="s">
        <v>668</v>
      </c>
      <c r="AB614" s="16"/>
    </row>
    <row r="615" spans="22:28" x14ac:dyDescent="0.25">
      <c r="V615" s="6" t="str">
        <f t="shared" si="26"/>
        <v>7201Manfield Racecourse</v>
      </c>
      <c r="W615" s="100">
        <v>7201</v>
      </c>
      <c r="X615" s="101" t="s">
        <v>545</v>
      </c>
      <c r="Y615" s="100" t="s">
        <v>1671</v>
      </c>
      <c r="Z615" s="100" t="s">
        <v>671</v>
      </c>
      <c r="AA615" s="100" t="s">
        <v>668</v>
      </c>
      <c r="AB615" s="16"/>
    </row>
    <row r="616" spans="22:28" x14ac:dyDescent="0.25">
      <c r="V616" s="6" t="str">
        <f t="shared" si="26"/>
        <v>7201Masterton</v>
      </c>
      <c r="W616" s="100">
        <v>7201</v>
      </c>
      <c r="X616" s="101" t="s">
        <v>533</v>
      </c>
      <c r="Y616" s="100" t="s">
        <v>277</v>
      </c>
      <c r="Z616" s="100" t="s">
        <v>665</v>
      </c>
      <c r="AA616" s="100" t="s">
        <v>511</v>
      </c>
      <c r="AB616" s="16"/>
    </row>
    <row r="617" spans="22:28" x14ac:dyDescent="0.25">
      <c r="V617" s="6"/>
      <c r="W617" s="6">
        <v>7201</v>
      </c>
      <c r="X617" s="6">
        <v>95</v>
      </c>
      <c r="Y617" s="6" t="s">
        <v>1127</v>
      </c>
      <c r="Z617" s="6"/>
      <c r="AA617" s="6"/>
      <c r="AB617" s="16"/>
    </row>
    <row r="618" spans="22:28" x14ac:dyDescent="0.25">
      <c r="V618" s="6" t="str">
        <f t="shared" ref="V618:V641" si="27">W618&amp;Y618</f>
        <v>7201Palmerston North</v>
      </c>
      <c r="W618" s="100">
        <v>7201</v>
      </c>
      <c r="X618" s="101" t="s">
        <v>521</v>
      </c>
      <c r="Y618" s="100" t="s">
        <v>333</v>
      </c>
      <c r="Z618" s="100" t="s">
        <v>667</v>
      </c>
      <c r="AA618" s="100" t="s">
        <v>668</v>
      </c>
      <c r="AB618" s="16"/>
    </row>
    <row r="619" spans="22:28" x14ac:dyDescent="0.25">
      <c r="V619" s="6" t="str">
        <f t="shared" si="27"/>
        <v>7201Pukekohe</v>
      </c>
      <c r="W619" s="100">
        <v>7201</v>
      </c>
      <c r="X619" s="101" t="s">
        <v>541</v>
      </c>
      <c r="Y619" s="100" t="s">
        <v>348</v>
      </c>
      <c r="Z619" s="100" t="s">
        <v>598</v>
      </c>
      <c r="AA619" s="100" t="s">
        <v>520</v>
      </c>
      <c r="AB619" s="16"/>
    </row>
    <row r="620" spans="22:28" x14ac:dyDescent="0.25">
      <c r="V620" s="6" t="str">
        <f t="shared" si="27"/>
        <v>7201Pukekohe Netball Centre</v>
      </c>
      <c r="W620" s="100">
        <v>7201</v>
      </c>
      <c r="X620" s="101" t="s">
        <v>599</v>
      </c>
      <c r="Y620" s="100" t="s">
        <v>1683</v>
      </c>
      <c r="Z620" s="100" t="s">
        <v>598</v>
      </c>
      <c r="AA620" s="100" t="s">
        <v>520</v>
      </c>
      <c r="AB620" s="16"/>
    </row>
    <row r="621" spans="22:28" x14ac:dyDescent="0.25">
      <c r="V621" s="6" t="str">
        <f t="shared" si="27"/>
        <v>7201Richmond</v>
      </c>
      <c r="W621" s="100">
        <v>7201</v>
      </c>
      <c r="X621" s="101" t="s">
        <v>509</v>
      </c>
      <c r="Y621" s="100" t="s">
        <v>341</v>
      </c>
      <c r="Z621" s="100" t="s">
        <v>693</v>
      </c>
      <c r="AA621" s="100" t="s">
        <v>694</v>
      </c>
      <c r="AB621" s="16"/>
    </row>
    <row r="622" spans="22:28" x14ac:dyDescent="0.25">
      <c r="V622" s="6" t="str">
        <f t="shared" si="27"/>
        <v>7201Rotorua</v>
      </c>
      <c r="W622" s="100">
        <v>7201</v>
      </c>
      <c r="X622" s="101" t="s">
        <v>536</v>
      </c>
      <c r="Y622" s="100" t="s">
        <v>329</v>
      </c>
      <c r="Z622" s="100" t="s">
        <v>526</v>
      </c>
      <c r="AA622" s="100" t="s">
        <v>525</v>
      </c>
      <c r="AB622" s="16"/>
    </row>
    <row r="623" spans="22:28" x14ac:dyDescent="0.25">
      <c r="V623" s="6" t="str">
        <f t="shared" si="27"/>
        <v>7201Salvation Army Corps</v>
      </c>
      <c r="W623" s="100">
        <v>7201</v>
      </c>
      <c r="X623" s="101" t="s">
        <v>561</v>
      </c>
      <c r="Y623" s="100" t="s">
        <v>1682</v>
      </c>
      <c r="Z623" s="100" t="s">
        <v>877</v>
      </c>
      <c r="AA623" s="100" t="s">
        <v>517</v>
      </c>
      <c r="AB623" s="16"/>
    </row>
    <row r="624" spans="22:28" x14ac:dyDescent="0.25">
      <c r="V624" s="6" t="str">
        <f t="shared" si="27"/>
        <v>7201Seven Oaks School</v>
      </c>
      <c r="W624" s="100">
        <v>7201</v>
      </c>
      <c r="X624" s="101" t="s">
        <v>559</v>
      </c>
      <c r="Y624" s="100" t="s">
        <v>1681</v>
      </c>
      <c r="Z624" s="100" t="s">
        <v>498</v>
      </c>
      <c r="AA624" s="100" t="s">
        <v>497</v>
      </c>
      <c r="AB624" s="16"/>
    </row>
    <row r="625" spans="22:28" x14ac:dyDescent="0.25">
      <c r="V625" s="6" t="str">
        <f t="shared" si="27"/>
        <v>7201St Stephens Church</v>
      </c>
      <c r="W625" s="100">
        <v>7201</v>
      </c>
      <c r="X625" s="101" t="s">
        <v>615</v>
      </c>
      <c r="Y625" s="100" t="s">
        <v>1691</v>
      </c>
      <c r="Z625" s="100" t="s">
        <v>524</v>
      </c>
      <c r="AA625" s="100" t="s">
        <v>525</v>
      </c>
      <c r="AB625" s="16"/>
    </row>
    <row r="626" spans="22:28" x14ac:dyDescent="0.25">
      <c r="V626" s="6" t="str">
        <f t="shared" si="27"/>
        <v>7201Taupo</v>
      </c>
      <c r="W626" s="100">
        <v>7201</v>
      </c>
      <c r="X626" s="101" t="s">
        <v>535</v>
      </c>
      <c r="Y626" s="100" t="s">
        <v>345</v>
      </c>
      <c r="Z626" s="100" t="s">
        <v>660</v>
      </c>
      <c r="AA626" s="100" t="s">
        <v>517</v>
      </c>
      <c r="AB626" s="16"/>
    </row>
    <row r="627" spans="22:28" x14ac:dyDescent="0.25">
      <c r="V627" s="6" t="str">
        <f t="shared" si="27"/>
        <v>7201Te Puke</v>
      </c>
      <c r="W627" s="100">
        <v>7201</v>
      </c>
      <c r="X627" s="101" t="s">
        <v>538</v>
      </c>
      <c r="Y627" s="100" t="s">
        <v>346</v>
      </c>
      <c r="Z627" s="100" t="s">
        <v>532</v>
      </c>
      <c r="AA627" s="100" t="s">
        <v>525</v>
      </c>
      <c r="AB627" s="16"/>
    </row>
    <row r="628" spans="22:28" x14ac:dyDescent="0.25">
      <c r="V628" s="6" t="str">
        <f t="shared" si="27"/>
        <v>7201Te Whare Oranga o Parakai</v>
      </c>
      <c r="W628" s="100">
        <v>7201</v>
      </c>
      <c r="X628" s="101" t="s">
        <v>609</v>
      </c>
      <c r="Y628" s="100" t="s">
        <v>1688</v>
      </c>
      <c r="Z628" s="100" t="s">
        <v>712</v>
      </c>
      <c r="AA628" s="100" t="s">
        <v>520</v>
      </c>
      <c r="AB628" s="16"/>
    </row>
    <row r="629" spans="22:28" x14ac:dyDescent="0.25">
      <c r="V629" s="6" t="str">
        <f t="shared" si="27"/>
        <v>7201Wai Ora Christian Community Trust</v>
      </c>
      <c r="W629" s="100">
        <v>7201</v>
      </c>
      <c r="X629" s="101" t="s">
        <v>544</v>
      </c>
      <c r="Y629" s="100" t="s">
        <v>1252</v>
      </c>
      <c r="Z629" s="100" t="s">
        <v>670</v>
      </c>
      <c r="AA629" s="100" t="s">
        <v>668</v>
      </c>
      <c r="AB629" s="16"/>
    </row>
    <row r="630" spans="22:28" x14ac:dyDescent="0.25">
      <c r="V630" s="6" t="str">
        <f t="shared" si="27"/>
        <v>7201Western Community Centre</v>
      </c>
      <c r="W630" s="100">
        <v>7201</v>
      </c>
      <c r="X630" s="101" t="s">
        <v>547</v>
      </c>
      <c r="Y630" s="100" t="s">
        <v>1673</v>
      </c>
      <c r="Z630" s="100" t="s">
        <v>516</v>
      </c>
      <c r="AA630" s="100" t="s">
        <v>517</v>
      </c>
      <c r="AB630" s="16"/>
    </row>
    <row r="631" spans="22:28" x14ac:dyDescent="0.25">
      <c r="V631" s="6" t="str">
        <f t="shared" si="27"/>
        <v>7201Western Institute of Technology at Taranaki</v>
      </c>
      <c r="W631" s="100">
        <v>7201</v>
      </c>
      <c r="X631" s="101" t="s">
        <v>543</v>
      </c>
      <c r="Y631" s="100" t="s">
        <v>1670</v>
      </c>
      <c r="Z631" s="100" t="s">
        <v>637</v>
      </c>
      <c r="AA631" s="100" t="s">
        <v>638</v>
      </c>
      <c r="AB631" s="16"/>
    </row>
    <row r="632" spans="22:28" x14ac:dyDescent="0.25">
      <c r="V632" s="6" t="str">
        <f t="shared" si="27"/>
        <v>7201Whakatane</v>
      </c>
      <c r="W632" s="100">
        <v>7201</v>
      </c>
      <c r="X632" s="101" t="s">
        <v>539</v>
      </c>
      <c r="Y632" s="100" t="s">
        <v>347</v>
      </c>
      <c r="Z632" s="100" t="s">
        <v>527</v>
      </c>
      <c r="AA632" s="100" t="s">
        <v>525</v>
      </c>
      <c r="AB632" s="16"/>
    </row>
    <row r="633" spans="22:28" x14ac:dyDescent="0.25">
      <c r="V633" s="6" t="str">
        <f t="shared" si="27"/>
        <v>7252AMS Group - Auckland</v>
      </c>
      <c r="W633" s="100">
        <v>7252</v>
      </c>
      <c r="X633" s="101" t="s">
        <v>506</v>
      </c>
      <c r="Y633" s="100" t="s">
        <v>792</v>
      </c>
      <c r="Z633" s="100" t="s">
        <v>580</v>
      </c>
      <c r="AA633" s="100" t="s">
        <v>520</v>
      </c>
      <c r="AB633" s="16"/>
    </row>
    <row r="634" spans="22:28" x14ac:dyDescent="0.25">
      <c r="V634" s="6" t="str">
        <f t="shared" si="27"/>
        <v>7252AMS Group - Christchurch</v>
      </c>
      <c r="W634" s="100">
        <v>7252</v>
      </c>
      <c r="X634" s="101" t="s">
        <v>515</v>
      </c>
      <c r="Y634" s="100" t="s">
        <v>1694</v>
      </c>
      <c r="Z634" s="100" t="s">
        <v>498</v>
      </c>
      <c r="AA634" s="100" t="s">
        <v>497</v>
      </c>
      <c r="AB634" s="16"/>
    </row>
    <row r="635" spans="22:28" x14ac:dyDescent="0.25">
      <c r="V635" s="6" t="str">
        <f t="shared" si="27"/>
        <v>7252AMS Group - Masterton</v>
      </c>
      <c r="W635" s="100">
        <v>7252</v>
      </c>
      <c r="X635" s="101" t="s">
        <v>504</v>
      </c>
      <c r="Y635" s="100" t="s">
        <v>791</v>
      </c>
      <c r="Z635" s="100" t="s">
        <v>665</v>
      </c>
      <c r="AA635" s="100" t="s">
        <v>511</v>
      </c>
      <c r="AB635" s="16"/>
    </row>
    <row r="636" spans="22:28" x14ac:dyDescent="0.25">
      <c r="V636" s="6" t="str">
        <f t="shared" si="27"/>
        <v>7252AMS Group - Mount Maunganui</v>
      </c>
      <c r="W636" s="100">
        <v>7252</v>
      </c>
      <c r="X636" s="101" t="s">
        <v>508</v>
      </c>
      <c r="Y636" s="100" t="s">
        <v>793</v>
      </c>
      <c r="Z636" s="100" t="s">
        <v>524</v>
      </c>
      <c r="AA636" s="100" t="s">
        <v>525</v>
      </c>
      <c r="AB636" s="16"/>
    </row>
    <row r="637" spans="22:28" x14ac:dyDescent="0.25">
      <c r="V637" s="6" t="str">
        <f t="shared" si="27"/>
        <v>7252AMS Group - Napier</v>
      </c>
      <c r="W637" s="100">
        <v>7252</v>
      </c>
      <c r="X637" s="101" t="s">
        <v>521</v>
      </c>
      <c r="Y637" s="100" t="s">
        <v>1696</v>
      </c>
      <c r="Z637" s="100" t="s">
        <v>513</v>
      </c>
      <c r="AA637" s="100" t="s">
        <v>514</v>
      </c>
      <c r="AB637" s="16"/>
    </row>
    <row r="638" spans="22:28" x14ac:dyDescent="0.25">
      <c r="V638" s="6" t="str">
        <f t="shared" si="27"/>
        <v>7252AMS Group - Palmerston North</v>
      </c>
      <c r="W638" s="100">
        <v>7252</v>
      </c>
      <c r="X638" s="101" t="s">
        <v>509</v>
      </c>
      <c r="Y638" s="100" t="s">
        <v>794</v>
      </c>
      <c r="Z638" s="100" t="s">
        <v>667</v>
      </c>
      <c r="AA638" s="100" t="s">
        <v>668</v>
      </c>
      <c r="AB638" s="16"/>
    </row>
    <row r="639" spans="22:28" x14ac:dyDescent="0.25">
      <c r="V639" s="6" t="str">
        <f t="shared" si="27"/>
        <v>7252AMS Group - Wellington</v>
      </c>
      <c r="W639" s="102">
        <v>7252</v>
      </c>
      <c r="X639" s="103" t="s">
        <v>522</v>
      </c>
      <c r="Y639" s="102" t="s">
        <v>1697</v>
      </c>
      <c r="Z639" s="102" t="s">
        <v>556</v>
      </c>
      <c r="AA639" s="102" t="s">
        <v>556</v>
      </c>
      <c r="AB639" s="16"/>
    </row>
    <row r="640" spans="22:28" x14ac:dyDescent="0.25">
      <c r="V640" s="6" t="str">
        <f t="shared" si="27"/>
        <v>7252AMS Group - Whangarei</v>
      </c>
      <c r="W640" s="100">
        <v>7252</v>
      </c>
      <c r="X640" s="101" t="s">
        <v>518</v>
      </c>
      <c r="Y640" s="100" t="s">
        <v>1695</v>
      </c>
      <c r="Z640" s="100" t="s">
        <v>530</v>
      </c>
      <c r="AA640" s="100" t="s">
        <v>531</v>
      </c>
      <c r="AB640" s="16"/>
    </row>
    <row r="641" spans="22:28" x14ac:dyDescent="0.25">
      <c r="V641" s="6" t="str">
        <f t="shared" si="27"/>
        <v>7252AMS Group Main Campus - Hamilton</v>
      </c>
      <c r="W641" s="100">
        <v>7252</v>
      </c>
      <c r="X641" s="101" t="s">
        <v>492</v>
      </c>
      <c r="Y641" s="100" t="s">
        <v>790</v>
      </c>
      <c r="Z641" s="100" t="s">
        <v>516</v>
      </c>
      <c r="AA641" s="100" t="s">
        <v>517</v>
      </c>
      <c r="AB641" s="16"/>
    </row>
    <row r="642" spans="22:28" x14ac:dyDescent="0.25">
      <c r="V642" s="6"/>
      <c r="W642" s="6">
        <v>7252</v>
      </c>
      <c r="X642" s="6">
        <v>95</v>
      </c>
      <c r="Y642" s="6" t="s">
        <v>1127</v>
      </c>
      <c r="Z642" s="6"/>
      <c r="AA642" s="6"/>
      <c r="AB642" s="16"/>
    </row>
    <row r="643" spans="22:28" x14ac:dyDescent="0.25">
      <c r="V643" s="6" t="str">
        <f>W643&amp;Y643</f>
        <v>7265Main Campus</v>
      </c>
      <c r="W643" s="100">
        <v>7265</v>
      </c>
      <c r="X643" s="101" t="s">
        <v>492</v>
      </c>
      <c r="Y643" s="100" t="s">
        <v>231</v>
      </c>
      <c r="Z643" s="100" t="s">
        <v>516</v>
      </c>
      <c r="AA643" s="100" t="s">
        <v>517</v>
      </c>
      <c r="AB643" s="16"/>
    </row>
    <row r="644" spans="22:28" x14ac:dyDescent="0.25">
      <c r="V644" s="6"/>
      <c r="W644" s="6">
        <v>7265</v>
      </c>
      <c r="X644" s="6">
        <v>95</v>
      </c>
      <c r="Y644" s="6" t="s">
        <v>1127</v>
      </c>
      <c r="Z644" s="6"/>
      <c r="AA644" s="6"/>
      <c r="AB644" s="16"/>
    </row>
    <row r="645" spans="22:28" x14ac:dyDescent="0.25">
      <c r="V645" s="6" t="str">
        <f>W645&amp;Y645</f>
        <v>7270Main Campus</v>
      </c>
      <c r="W645" s="100">
        <v>7270</v>
      </c>
      <c r="X645" s="101" t="s">
        <v>492</v>
      </c>
      <c r="Y645" s="100" t="s">
        <v>231</v>
      </c>
      <c r="Z645" s="100" t="s">
        <v>498</v>
      </c>
      <c r="AA645" s="100" t="s">
        <v>497</v>
      </c>
      <c r="AB645" s="16"/>
    </row>
    <row r="646" spans="22:28" x14ac:dyDescent="0.25">
      <c r="V646" s="6"/>
      <c r="W646" s="6">
        <v>7270</v>
      </c>
      <c r="X646" s="6">
        <v>95</v>
      </c>
      <c r="Y646" s="6" t="s">
        <v>1127</v>
      </c>
      <c r="Z646" s="6"/>
      <c r="AA646" s="6"/>
      <c r="AB646" s="16"/>
    </row>
    <row r="647" spans="22:28" x14ac:dyDescent="0.25">
      <c r="V647" s="6" t="str">
        <f>W647&amp;Y647</f>
        <v>7326Main Campus</v>
      </c>
      <c r="W647" s="100">
        <v>7326</v>
      </c>
      <c r="X647" s="101" t="s">
        <v>492</v>
      </c>
      <c r="Y647" s="100" t="s">
        <v>231</v>
      </c>
      <c r="Z647" s="100" t="s">
        <v>524</v>
      </c>
      <c r="AA647" s="100" t="s">
        <v>525</v>
      </c>
      <c r="AB647" s="16"/>
    </row>
    <row r="648" spans="22:28" x14ac:dyDescent="0.25">
      <c r="V648" s="6"/>
      <c r="W648" s="6">
        <v>7326</v>
      </c>
      <c r="X648" s="6">
        <v>95</v>
      </c>
      <c r="Y648" s="6" t="s">
        <v>1127</v>
      </c>
      <c r="Z648" s="6"/>
      <c r="AA648" s="6"/>
      <c r="AB648" s="16"/>
    </row>
    <row r="649" spans="22:28" x14ac:dyDescent="0.25">
      <c r="V649" s="6" t="str">
        <f>W649&amp;Y649</f>
        <v>7352Main Campus</v>
      </c>
      <c r="W649" s="100">
        <v>7352</v>
      </c>
      <c r="X649" s="101" t="s">
        <v>492</v>
      </c>
      <c r="Y649" s="100" t="s">
        <v>231</v>
      </c>
      <c r="Z649" s="100" t="s">
        <v>498</v>
      </c>
      <c r="AA649" s="100" t="s">
        <v>497</v>
      </c>
      <c r="AB649" s="16"/>
    </row>
    <row r="650" spans="22:28" x14ac:dyDescent="0.25">
      <c r="V650" s="6"/>
      <c r="W650" s="6">
        <v>7352</v>
      </c>
      <c r="X650" s="6">
        <v>95</v>
      </c>
      <c r="Y650" s="6" t="s">
        <v>1127</v>
      </c>
      <c r="Z650" s="6"/>
      <c r="AA650" s="6"/>
      <c r="AB650" s="16"/>
    </row>
    <row r="651" spans="22:28" x14ac:dyDescent="0.25">
      <c r="V651" s="6" t="str">
        <f>W651&amp;Y651</f>
        <v>7356Main Campus</v>
      </c>
      <c r="W651" s="100">
        <v>7356</v>
      </c>
      <c r="X651" s="101" t="s">
        <v>492</v>
      </c>
      <c r="Y651" s="100" t="s">
        <v>231</v>
      </c>
      <c r="Z651" s="100" t="s">
        <v>519</v>
      </c>
      <c r="AA651" s="100" t="s">
        <v>520</v>
      </c>
      <c r="AB651" s="16"/>
    </row>
    <row r="652" spans="22:28" x14ac:dyDescent="0.25">
      <c r="V652" s="6" t="str">
        <f>W652&amp;Y652</f>
        <v>7356Mr Barber</v>
      </c>
      <c r="W652" s="100">
        <v>7356</v>
      </c>
      <c r="X652" s="101" t="s">
        <v>502</v>
      </c>
      <c r="Y652" s="100" t="s">
        <v>1698</v>
      </c>
      <c r="Z652" s="100" t="s">
        <v>519</v>
      </c>
      <c r="AA652" s="100" t="s">
        <v>520</v>
      </c>
      <c r="AB652" s="16"/>
    </row>
    <row r="653" spans="22:28" x14ac:dyDescent="0.25">
      <c r="V653" s="6"/>
      <c r="W653" s="6">
        <v>7356</v>
      </c>
      <c r="X653" s="6">
        <v>95</v>
      </c>
      <c r="Y653" s="6" t="s">
        <v>1127</v>
      </c>
      <c r="Z653" s="6"/>
      <c r="AA653" s="6"/>
      <c r="AB653" s="16"/>
    </row>
    <row r="654" spans="22:28" x14ac:dyDescent="0.25">
      <c r="V654" s="6" t="str">
        <f>W654&amp;Y654</f>
        <v>7372Future Skills - Manukau</v>
      </c>
      <c r="W654" s="100">
        <v>7372</v>
      </c>
      <c r="X654" s="101" t="s">
        <v>492</v>
      </c>
      <c r="Y654" s="100" t="s">
        <v>350</v>
      </c>
      <c r="Z654" s="100" t="s">
        <v>580</v>
      </c>
      <c r="AA654" s="100" t="s">
        <v>520</v>
      </c>
      <c r="AB654" s="16"/>
    </row>
    <row r="655" spans="22:28" x14ac:dyDescent="0.25">
      <c r="V655" s="6" t="str">
        <f>W655&amp;Y655</f>
        <v>7372Manukau</v>
      </c>
      <c r="W655" s="100">
        <v>7372</v>
      </c>
      <c r="X655" s="101" t="s">
        <v>351</v>
      </c>
      <c r="Y655" s="100" t="s">
        <v>352</v>
      </c>
      <c r="Z655" s="100" t="s">
        <v>580</v>
      </c>
      <c r="AA655" s="100" t="s">
        <v>520</v>
      </c>
      <c r="AB655" s="16"/>
    </row>
    <row r="656" spans="22:28" x14ac:dyDescent="0.25">
      <c r="V656" s="6" t="str">
        <f>W656&amp;Y656</f>
        <v>7372Manukau Main Campus</v>
      </c>
      <c r="W656" s="100">
        <v>7372</v>
      </c>
      <c r="X656" s="101" t="s">
        <v>504</v>
      </c>
      <c r="Y656" s="100" t="s">
        <v>1700</v>
      </c>
      <c r="Z656" s="100" t="s">
        <v>580</v>
      </c>
      <c r="AA656" s="100" t="s">
        <v>520</v>
      </c>
      <c r="AB656" s="16"/>
    </row>
    <row r="657" spans="22:28" x14ac:dyDescent="0.25">
      <c r="V657" s="6"/>
      <c r="W657" s="6">
        <v>7372</v>
      </c>
      <c r="X657" s="6">
        <v>95</v>
      </c>
      <c r="Y657" s="6" t="s">
        <v>1127</v>
      </c>
      <c r="Z657" s="6"/>
      <c r="AA657" s="6"/>
      <c r="AB657" s="16"/>
    </row>
    <row r="658" spans="22:28" x14ac:dyDescent="0.25">
      <c r="V658" s="6" t="str">
        <f>W658&amp;Y658</f>
        <v>7372Otago Polytechnic Auckland International Campus</v>
      </c>
      <c r="W658" s="100">
        <v>7372</v>
      </c>
      <c r="X658" s="101" t="s">
        <v>502</v>
      </c>
      <c r="Y658" s="100" t="s">
        <v>1699</v>
      </c>
      <c r="Z658" s="100" t="s">
        <v>519</v>
      </c>
      <c r="AA658" s="100" t="s">
        <v>520</v>
      </c>
      <c r="AB658" s="16"/>
    </row>
    <row r="659" spans="22:28" x14ac:dyDescent="0.25">
      <c r="V659" s="6" t="str">
        <f>W659&amp;Y659</f>
        <v>7381Main Site</v>
      </c>
      <c r="W659" s="100">
        <v>7381</v>
      </c>
      <c r="X659" s="101" t="s">
        <v>492</v>
      </c>
      <c r="Y659" s="100" t="s">
        <v>796</v>
      </c>
      <c r="Z659" s="100" t="s">
        <v>519</v>
      </c>
      <c r="AA659" s="100" t="s">
        <v>520</v>
      </c>
      <c r="AB659" s="16"/>
    </row>
    <row r="660" spans="22:28" x14ac:dyDescent="0.25">
      <c r="V660" s="6"/>
      <c r="W660" s="6">
        <v>7381</v>
      </c>
      <c r="X660" s="6">
        <v>95</v>
      </c>
      <c r="Y660" s="6" t="s">
        <v>1127</v>
      </c>
      <c r="Z660" s="6"/>
      <c r="AA660" s="6"/>
      <c r="AB660" s="16"/>
    </row>
    <row r="661" spans="22:28" x14ac:dyDescent="0.25">
      <c r="V661" s="6" t="str">
        <f>W661&amp;Y661</f>
        <v>7391Fraser St</v>
      </c>
      <c r="W661" s="100">
        <v>7391</v>
      </c>
      <c r="X661" s="101" t="s">
        <v>504</v>
      </c>
      <c r="Y661" s="100" t="s">
        <v>797</v>
      </c>
      <c r="Z661" s="100" t="s">
        <v>524</v>
      </c>
      <c r="AA661" s="100" t="s">
        <v>525</v>
      </c>
      <c r="AB661" s="16"/>
    </row>
    <row r="662" spans="22:28" x14ac:dyDescent="0.25">
      <c r="V662" s="6"/>
      <c r="W662" s="6">
        <v>7391</v>
      </c>
      <c r="X662" s="6">
        <v>95</v>
      </c>
      <c r="Y662" s="6" t="s">
        <v>1127</v>
      </c>
      <c r="Z662" s="6"/>
      <c r="AA662" s="6"/>
      <c r="AB662" s="16"/>
    </row>
    <row r="663" spans="22:28" x14ac:dyDescent="0.25">
      <c r="V663" s="6" t="str">
        <f t="shared" ref="V663:V669" si="28">W663&amp;Y663</f>
        <v>7391Rotorua</v>
      </c>
      <c r="W663" s="100">
        <v>7391</v>
      </c>
      <c r="X663" s="101" t="s">
        <v>506</v>
      </c>
      <c r="Y663" s="100" t="s">
        <v>329</v>
      </c>
      <c r="Z663" s="100" t="s">
        <v>526</v>
      </c>
      <c r="AA663" s="100" t="s">
        <v>525</v>
      </c>
      <c r="AB663" s="16"/>
    </row>
    <row r="664" spans="22:28" x14ac:dyDescent="0.25">
      <c r="V664" s="6" t="str">
        <f t="shared" si="28"/>
        <v>7391Taupo</v>
      </c>
      <c r="W664" s="100">
        <v>7391</v>
      </c>
      <c r="X664" s="101" t="s">
        <v>508</v>
      </c>
      <c r="Y664" s="100" t="s">
        <v>345</v>
      </c>
      <c r="Z664" s="100" t="s">
        <v>660</v>
      </c>
      <c r="AA664" s="100" t="s">
        <v>517</v>
      </c>
      <c r="AB664" s="16"/>
    </row>
    <row r="665" spans="22:28" x14ac:dyDescent="0.25">
      <c r="V665" s="6" t="str">
        <f t="shared" si="28"/>
        <v>7391Tauranga</v>
      </c>
      <c r="W665" s="100">
        <v>7391</v>
      </c>
      <c r="X665" s="101" t="s">
        <v>492</v>
      </c>
      <c r="Y665" s="100" t="s">
        <v>330</v>
      </c>
      <c r="Z665" s="100" t="s">
        <v>524</v>
      </c>
      <c r="AA665" s="100" t="s">
        <v>525</v>
      </c>
      <c r="AB665" s="16"/>
    </row>
    <row r="666" spans="22:28" x14ac:dyDescent="0.25">
      <c r="V666" s="6" t="str">
        <f t="shared" si="28"/>
        <v>7391Te Puke</v>
      </c>
      <c r="W666" s="100">
        <v>7391</v>
      </c>
      <c r="X666" s="101" t="s">
        <v>502</v>
      </c>
      <c r="Y666" s="100" t="s">
        <v>346</v>
      </c>
      <c r="Z666" s="100" t="s">
        <v>532</v>
      </c>
      <c r="AA666" s="100" t="s">
        <v>525</v>
      </c>
      <c r="AB666" s="16"/>
    </row>
    <row r="667" spans="22:28" x14ac:dyDescent="0.25">
      <c r="V667" s="6" t="str">
        <f t="shared" si="28"/>
        <v>7391Tokoroa</v>
      </c>
      <c r="W667" s="100">
        <v>7391</v>
      </c>
      <c r="X667" s="101" t="s">
        <v>507</v>
      </c>
      <c r="Y667" s="100" t="s">
        <v>1701</v>
      </c>
      <c r="Z667" s="100" t="s">
        <v>868</v>
      </c>
      <c r="AA667" s="100" t="s">
        <v>517</v>
      </c>
      <c r="AB667" s="16"/>
    </row>
    <row r="668" spans="22:28" x14ac:dyDescent="0.25">
      <c r="V668" s="6" t="str">
        <f t="shared" si="28"/>
        <v>7402Christchurch Mens Prison</v>
      </c>
      <c r="W668" s="100">
        <v>7402</v>
      </c>
      <c r="X668" s="101" t="s">
        <v>502</v>
      </c>
      <c r="Y668" s="100" t="s">
        <v>1702</v>
      </c>
      <c r="Z668" s="100" t="s">
        <v>498</v>
      </c>
      <c r="AA668" s="100" t="s">
        <v>497</v>
      </c>
      <c r="AB668" s="16"/>
    </row>
    <row r="669" spans="22:28" x14ac:dyDescent="0.25">
      <c r="V669" s="6" t="str">
        <f t="shared" si="28"/>
        <v>7402Christchurch Womens Prison</v>
      </c>
      <c r="W669" s="100">
        <v>7402</v>
      </c>
      <c r="X669" s="101" t="s">
        <v>504</v>
      </c>
      <c r="Y669" s="100" t="s">
        <v>1703</v>
      </c>
      <c r="Z669" s="100" t="s">
        <v>498</v>
      </c>
      <c r="AA669" s="100" t="s">
        <v>497</v>
      </c>
      <c r="AB669" s="16"/>
    </row>
    <row r="670" spans="22:28" x14ac:dyDescent="0.25">
      <c r="V670" s="6"/>
      <c r="W670" s="6">
        <v>7402</v>
      </c>
      <c r="X670" s="6">
        <v>95</v>
      </c>
      <c r="Y670" s="6" t="s">
        <v>1127</v>
      </c>
      <c r="Z670" s="6"/>
      <c r="AA670" s="6"/>
      <c r="AB670" s="16"/>
    </row>
    <row r="671" spans="22:28" x14ac:dyDescent="0.25">
      <c r="V671" s="6" t="str">
        <f>W671&amp;Y671</f>
        <v>7402NTA Training Centre</v>
      </c>
      <c r="W671" s="100">
        <v>7402</v>
      </c>
      <c r="X671" s="101" t="s">
        <v>492</v>
      </c>
      <c r="Y671" s="100" t="s">
        <v>798</v>
      </c>
      <c r="Z671" s="100" t="s">
        <v>498</v>
      </c>
      <c r="AA671" s="100" t="s">
        <v>497</v>
      </c>
      <c r="AB671" s="16"/>
    </row>
    <row r="672" spans="22:28" x14ac:dyDescent="0.25">
      <c r="V672" s="6" t="str">
        <f>W672&amp;Y672</f>
        <v>7402Otago Corrections Facility</v>
      </c>
      <c r="W672" s="100">
        <v>7402</v>
      </c>
      <c r="X672" s="101" t="s">
        <v>506</v>
      </c>
      <c r="Y672" s="100" t="s">
        <v>912</v>
      </c>
      <c r="Z672" s="100" t="s">
        <v>499</v>
      </c>
      <c r="AA672" s="100" t="s">
        <v>500</v>
      </c>
      <c r="AB672" s="16"/>
    </row>
    <row r="673" spans="22:28" x14ac:dyDescent="0.25">
      <c r="V673" s="6" t="str">
        <f>W673&amp;Y673</f>
        <v>7421DAS Training Solutions Ltd</v>
      </c>
      <c r="W673" s="100">
        <v>7421</v>
      </c>
      <c r="X673" s="101" t="s">
        <v>504</v>
      </c>
      <c r="Y673" s="100" t="s">
        <v>1704</v>
      </c>
      <c r="Z673" s="100" t="s">
        <v>587</v>
      </c>
      <c r="AA673" s="100" t="s">
        <v>520</v>
      </c>
      <c r="AB673" s="16"/>
    </row>
    <row r="674" spans="22:28" x14ac:dyDescent="0.25">
      <c r="V674" s="6" t="str">
        <f>W674&amp;Y674</f>
        <v>7421Main Campus</v>
      </c>
      <c r="W674" s="102">
        <v>7421</v>
      </c>
      <c r="X674" s="103" t="s">
        <v>506</v>
      </c>
      <c r="Y674" s="102" t="s">
        <v>231</v>
      </c>
      <c r="Z674" s="102" t="s">
        <v>556</v>
      </c>
      <c r="AA674" s="102" t="s">
        <v>556</v>
      </c>
      <c r="AB674" s="16"/>
    </row>
    <row r="675" spans="22:28" x14ac:dyDescent="0.25">
      <c r="V675" s="6" t="str">
        <f>W675&amp;Y675</f>
        <v>7421Main Campus - Manukau City</v>
      </c>
      <c r="W675" s="100">
        <v>7421</v>
      </c>
      <c r="X675" s="101" t="s">
        <v>492</v>
      </c>
      <c r="Y675" s="100" t="s">
        <v>799</v>
      </c>
      <c r="Z675" s="100" t="s">
        <v>580</v>
      </c>
      <c r="AA675" s="100" t="s">
        <v>520</v>
      </c>
      <c r="AB675" s="16"/>
    </row>
    <row r="676" spans="22:28" x14ac:dyDescent="0.25">
      <c r="V676" s="6"/>
      <c r="W676" s="6">
        <v>7421</v>
      </c>
      <c r="X676" s="6">
        <v>95</v>
      </c>
      <c r="Y676" s="6" t="s">
        <v>1127</v>
      </c>
      <c r="Z676" s="6"/>
      <c r="AA676" s="6"/>
      <c r="AB676" s="16"/>
    </row>
    <row r="677" spans="22:28" x14ac:dyDescent="0.25">
      <c r="V677" s="6" t="str">
        <f>W677&amp;Y677</f>
        <v>7421Sewtec NL</v>
      </c>
      <c r="W677" s="102">
        <v>7421</v>
      </c>
      <c r="X677" s="103" t="s">
        <v>507</v>
      </c>
      <c r="Y677" s="102" t="s">
        <v>1705</v>
      </c>
      <c r="Z677" s="102" t="s">
        <v>556</v>
      </c>
      <c r="AA677" s="102" t="s">
        <v>556</v>
      </c>
      <c r="AB677" s="16"/>
    </row>
    <row r="678" spans="22:28" x14ac:dyDescent="0.25">
      <c r="V678" s="6" t="str">
        <f>W678&amp;Y678</f>
        <v>7425Distance Learning</v>
      </c>
      <c r="W678" s="100">
        <v>7425</v>
      </c>
      <c r="X678" s="101" t="s">
        <v>1512</v>
      </c>
      <c r="Y678" s="100" t="s">
        <v>1601</v>
      </c>
      <c r="Z678" s="100" t="s">
        <v>1281</v>
      </c>
      <c r="AA678" s="100" t="s">
        <v>1281</v>
      </c>
      <c r="AB678" s="16"/>
    </row>
    <row r="679" spans="22:28" x14ac:dyDescent="0.25">
      <c r="V679" s="6" t="str">
        <f>W679&amp;Y679</f>
        <v>7425Head Office</v>
      </c>
      <c r="W679" s="100">
        <v>7425</v>
      </c>
      <c r="X679" s="101" t="s">
        <v>492</v>
      </c>
      <c r="Y679" s="100" t="s">
        <v>361</v>
      </c>
      <c r="Z679" s="100" t="s">
        <v>578</v>
      </c>
      <c r="AA679" s="100" t="s">
        <v>520</v>
      </c>
      <c r="AB679" s="16"/>
    </row>
    <row r="680" spans="22:28" x14ac:dyDescent="0.25">
      <c r="V680" s="6" t="str">
        <f>W680&amp;Y680</f>
        <v>7425Kaitaia</v>
      </c>
      <c r="W680" s="100">
        <v>7425</v>
      </c>
      <c r="X680" s="101" t="s">
        <v>502</v>
      </c>
      <c r="Y680" s="100" t="s">
        <v>1706</v>
      </c>
      <c r="Z680" s="100" t="s">
        <v>567</v>
      </c>
      <c r="AA680" s="100" t="s">
        <v>531</v>
      </c>
      <c r="AB680" s="16"/>
    </row>
    <row r="681" spans="22:28" x14ac:dyDescent="0.25">
      <c r="V681" s="6"/>
      <c r="W681" s="6">
        <v>7425</v>
      </c>
      <c r="X681" s="6">
        <v>95</v>
      </c>
      <c r="Y681" s="6" t="s">
        <v>1127</v>
      </c>
      <c r="Z681" s="6"/>
      <c r="AA681" s="6"/>
      <c r="AB681" s="16"/>
    </row>
    <row r="682" spans="22:28" x14ac:dyDescent="0.25">
      <c r="V682" s="6" t="str">
        <f>W682&amp;Y682</f>
        <v>7428Community College Nelson</v>
      </c>
      <c r="W682" s="100">
        <v>7428</v>
      </c>
      <c r="X682" s="101" t="s">
        <v>509</v>
      </c>
      <c r="Y682" s="100" t="s">
        <v>1707</v>
      </c>
      <c r="Z682" s="100" t="s">
        <v>708</v>
      </c>
      <c r="AA682" s="100" t="s">
        <v>570</v>
      </c>
      <c r="AB682" s="16"/>
    </row>
    <row r="683" spans="22:28" x14ac:dyDescent="0.25">
      <c r="V683" s="6" t="str">
        <f>W683&amp;Y683</f>
        <v>7428Dunedin Community College</v>
      </c>
      <c r="W683" s="100">
        <v>7428</v>
      </c>
      <c r="X683" s="101" t="s">
        <v>506</v>
      </c>
      <c r="Y683" s="100" t="s">
        <v>802</v>
      </c>
      <c r="Z683" s="100" t="s">
        <v>503</v>
      </c>
      <c r="AA683" s="100" t="s">
        <v>500</v>
      </c>
      <c r="AB683" s="16"/>
    </row>
    <row r="684" spans="22:28" x14ac:dyDescent="0.25">
      <c r="V684" s="6" t="str">
        <f>W684&amp;Y684</f>
        <v>7428Marlborough</v>
      </c>
      <c r="W684" s="100">
        <v>7428</v>
      </c>
      <c r="X684" s="101" t="s">
        <v>502</v>
      </c>
      <c r="Y684" s="100" t="s">
        <v>10</v>
      </c>
      <c r="Z684" s="100" t="s">
        <v>661</v>
      </c>
      <c r="AA684" s="100" t="s">
        <v>662</v>
      </c>
      <c r="AB684" s="16"/>
    </row>
    <row r="685" spans="22:28" x14ac:dyDescent="0.25">
      <c r="V685" s="6"/>
      <c r="W685" s="6">
        <v>7428</v>
      </c>
      <c r="X685" s="6">
        <v>95</v>
      </c>
      <c r="Y685" s="6" t="s">
        <v>1127</v>
      </c>
      <c r="Z685" s="6"/>
      <c r="AA685" s="6"/>
      <c r="AB685" s="16"/>
    </row>
    <row r="686" spans="22:28" x14ac:dyDescent="0.25">
      <c r="V686" s="6" t="str">
        <f>W686&amp;Y686</f>
        <v>7428North Canterbury</v>
      </c>
      <c r="W686" s="100">
        <v>7428</v>
      </c>
      <c r="X686" s="101" t="s">
        <v>492</v>
      </c>
      <c r="Y686" s="100" t="s">
        <v>800</v>
      </c>
      <c r="Z686" s="100" t="s">
        <v>496</v>
      </c>
      <c r="AA686" s="100" t="s">
        <v>497</v>
      </c>
      <c r="AB686" s="16"/>
    </row>
    <row r="687" spans="22:28" x14ac:dyDescent="0.25">
      <c r="V687" s="6" t="str">
        <f>W687&amp;Y687</f>
        <v>7428South Canterbury Community College</v>
      </c>
      <c r="W687" s="100">
        <v>7428</v>
      </c>
      <c r="X687" s="101" t="s">
        <v>504</v>
      </c>
      <c r="Y687" s="100" t="s">
        <v>801</v>
      </c>
      <c r="Z687" s="100" t="s">
        <v>501</v>
      </c>
      <c r="AA687" s="100" t="s">
        <v>497</v>
      </c>
      <c r="AB687" s="16"/>
    </row>
    <row r="688" spans="22:28" x14ac:dyDescent="0.25">
      <c r="V688" s="6" t="str">
        <f>W688&amp;Y688</f>
        <v>7428Southland Community College</v>
      </c>
      <c r="W688" s="100">
        <v>7428</v>
      </c>
      <c r="X688" s="101" t="s">
        <v>507</v>
      </c>
      <c r="Y688" s="100" t="s">
        <v>803</v>
      </c>
      <c r="Z688" s="100" t="s">
        <v>720</v>
      </c>
      <c r="AA688" s="100" t="s">
        <v>721</v>
      </c>
      <c r="AB688" s="16"/>
    </row>
    <row r="689" spans="22:28" x14ac:dyDescent="0.25">
      <c r="V689" s="6" t="str">
        <f>W689&amp;Y689</f>
        <v>7455Head Office</v>
      </c>
      <c r="W689" s="100">
        <v>7455</v>
      </c>
      <c r="X689" s="101" t="s">
        <v>492</v>
      </c>
      <c r="Y689" s="100" t="s">
        <v>361</v>
      </c>
      <c r="Z689" s="100" t="s">
        <v>519</v>
      </c>
      <c r="AA689" s="100" t="s">
        <v>520</v>
      </c>
      <c r="AB689" s="16"/>
    </row>
    <row r="690" spans="22:28" x14ac:dyDescent="0.25">
      <c r="V690" s="6"/>
      <c r="W690" s="6">
        <v>7455</v>
      </c>
      <c r="X690" s="6">
        <v>95</v>
      </c>
      <c r="Y690" s="6" t="s">
        <v>1127</v>
      </c>
      <c r="Z690" s="6"/>
      <c r="AA690" s="6"/>
      <c r="AB690" s="16"/>
    </row>
    <row r="691" spans="22:28" x14ac:dyDescent="0.25">
      <c r="V691" s="6" t="str">
        <f>W691&amp;Y691</f>
        <v>7455Wellington</v>
      </c>
      <c r="W691" s="100">
        <v>7455</v>
      </c>
      <c r="X691" s="101" t="s">
        <v>502</v>
      </c>
      <c r="Y691" s="100" t="s">
        <v>0</v>
      </c>
      <c r="Z691" s="100" t="s">
        <v>568</v>
      </c>
      <c r="AA691" s="100" t="s">
        <v>511</v>
      </c>
      <c r="AB691" s="16"/>
    </row>
    <row r="692" spans="22:28" x14ac:dyDescent="0.25">
      <c r="V692" s="6" t="str">
        <f>W692&amp;Y692</f>
        <v>7476Main Campus</v>
      </c>
      <c r="W692" s="100">
        <v>7476</v>
      </c>
      <c r="X692" s="101" t="s">
        <v>492</v>
      </c>
      <c r="Y692" s="100" t="s">
        <v>231</v>
      </c>
      <c r="Z692" s="100" t="s">
        <v>578</v>
      </c>
      <c r="AA692" s="100" t="s">
        <v>520</v>
      </c>
      <c r="AB692" s="16"/>
    </row>
    <row r="693" spans="22:28" x14ac:dyDescent="0.25">
      <c r="V693" s="6"/>
      <c r="W693" s="6">
        <v>7476</v>
      </c>
      <c r="X693" s="6">
        <v>95</v>
      </c>
      <c r="Y693" s="6" t="s">
        <v>1127</v>
      </c>
      <c r="Z693" s="6"/>
      <c r="AA693" s="6"/>
      <c r="AB693" s="16"/>
    </row>
    <row r="694" spans="22:28" x14ac:dyDescent="0.25">
      <c r="V694" s="6" t="str">
        <f t="shared" ref="V694:V700" si="29">W694&amp;Y694</f>
        <v>7476Safety 'n Action Christchurch</v>
      </c>
      <c r="W694" s="100">
        <v>7476</v>
      </c>
      <c r="X694" s="101" t="s">
        <v>504</v>
      </c>
      <c r="Y694" s="100" t="s">
        <v>1708</v>
      </c>
      <c r="Z694" s="100" t="s">
        <v>498</v>
      </c>
      <c r="AA694" s="100" t="s">
        <v>497</v>
      </c>
      <c r="AB694" s="16"/>
    </row>
    <row r="695" spans="22:28" x14ac:dyDescent="0.25">
      <c r="V695" s="6" t="str">
        <f t="shared" si="29"/>
        <v>7476Safety 'n Action East Tamaki</v>
      </c>
      <c r="W695" s="100">
        <v>7476</v>
      </c>
      <c r="X695" s="101" t="s">
        <v>507</v>
      </c>
      <c r="Y695" s="100" t="s">
        <v>1710</v>
      </c>
      <c r="Z695" s="100" t="s">
        <v>580</v>
      </c>
      <c r="AA695" s="100" t="s">
        <v>520</v>
      </c>
      <c r="AB695" s="16"/>
    </row>
    <row r="696" spans="22:28" x14ac:dyDescent="0.25">
      <c r="V696" s="6" t="str">
        <f t="shared" si="29"/>
        <v>7476Safety 'n Action Morrinsville</v>
      </c>
      <c r="W696" s="100">
        <v>7476</v>
      </c>
      <c r="X696" s="101" t="s">
        <v>506</v>
      </c>
      <c r="Y696" s="100" t="s">
        <v>1709</v>
      </c>
      <c r="Z696" s="100" t="s">
        <v>742</v>
      </c>
      <c r="AA696" s="100" t="s">
        <v>517</v>
      </c>
      <c r="AB696" s="16"/>
    </row>
    <row r="697" spans="22:28" x14ac:dyDescent="0.25">
      <c r="V697" s="6" t="str">
        <f t="shared" si="29"/>
        <v>7476Safety 'n Action Stratfood</v>
      </c>
      <c r="W697" s="100">
        <v>7476</v>
      </c>
      <c r="X697" s="101" t="s">
        <v>508</v>
      </c>
      <c r="Y697" s="100" t="s">
        <v>1711</v>
      </c>
      <c r="Z697" s="100" t="s">
        <v>729</v>
      </c>
      <c r="AA697" s="100" t="s">
        <v>638</v>
      </c>
      <c r="AB697" s="16"/>
    </row>
    <row r="698" spans="22:28" x14ac:dyDescent="0.25">
      <c r="V698" s="6" t="str">
        <f t="shared" si="29"/>
        <v>7476Safety 'n Action Wellington</v>
      </c>
      <c r="W698" s="100">
        <v>7476</v>
      </c>
      <c r="X698" s="101" t="s">
        <v>512</v>
      </c>
      <c r="Y698" s="100" t="s">
        <v>1712</v>
      </c>
      <c r="Z698" s="100" t="s">
        <v>510</v>
      </c>
      <c r="AA698" s="100" t="s">
        <v>511</v>
      </c>
      <c r="AB698" s="16"/>
    </row>
    <row r="699" spans="22:28" x14ac:dyDescent="0.25">
      <c r="V699" s="6" t="str">
        <f t="shared" si="29"/>
        <v>7502ECOLight Stadium</v>
      </c>
      <c r="W699" s="100">
        <v>7502</v>
      </c>
      <c r="X699" s="101" t="s">
        <v>502</v>
      </c>
      <c r="Y699" s="100" t="s">
        <v>1713</v>
      </c>
      <c r="Z699" s="100" t="s">
        <v>598</v>
      </c>
      <c r="AA699" s="100" t="s">
        <v>520</v>
      </c>
      <c r="AB699" s="16"/>
    </row>
    <row r="700" spans="22:28" x14ac:dyDescent="0.25">
      <c r="V700" s="6" t="str">
        <f t="shared" si="29"/>
        <v>7502Main Campus</v>
      </c>
      <c r="W700" s="100">
        <v>7502</v>
      </c>
      <c r="X700" s="101" t="s">
        <v>492</v>
      </c>
      <c r="Y700" s="100" t="s">
        <v>231</v>
      </c>
      <c r="Z700" s="100" t="s">
        <v>580</v>
      </c>
      <c r="AA700" s="100" t="s">
        <v>520</v>
      </c>
      <c r="AB700" s="16"/>
    </row>
    <row r="701" spans="22:28" x14ac:dyDescent="0.25">
      <c r="V701" s="6"/>
      <c r="W701" s="6">
        <v>7502</v>
      </c>
      <c r="X701" s="6">
        <v>95</v>
      </c>
      <c r="Y701" s="6" t="s">
        <v>1127</v>
      </c>
      <c r="Z701" s="6"/>
      <c r="AA701" s="6"/>
      <c r="AB701" s="16"/>
    </row>
    <row r="702" spans="22:28" x14ac:dyDescent="0.25">
      <c r="V702" s="6" t="str">
        <f>W702&amp;Y702</f>
        <v>7575Making Futures Happen Head office</v>
      </c>
      <c r="W702" s="100">
        <v>7575</v>
      </c>
      <c r="X702" s="101" t="s">
        <v>492</v>
      </c>
      <c r="Y702" s="100" t="s">
        <v>1714</v>
      </c>
      <c r="Z702" s="100" t="s">
        <v>568</v>
      </c>
      <c r="AA702" s="100" t="s">
        <v>511</v>
      </c>
      <c r="AB702" s="16"/>
    </row>
    <row r="703" spans="22:28" x14ac:dyDescent="0.25">
      <c r="V703" s="6"/>
      <c r="W703" s="6">
        <v>7575</v>
      </c>
      <c r="X703" s="6">
        <v>95</v>
      </c>
      <c r="Y703" s="6" t="s">
        <v>1127</v>
      </c>
      <c r="Z703" s="6"/>
      <c r="AA703" s="6"/>
      <c r="AB703" s="16"/>
    </row>
    <row r="704" spans="22:28" x14ac:dyDescent="0.25">
      <c r="V704" s="6" t="str">
        <f>W704&amp;Y704</f>
        <v>7577Awataha Marae Campus</v>
      </c>
      <c r="W704" s="100">
        <v>7577</v>
      </c>
      <c r="X704" s="101" t="s">
        <v>507</v>
      </c>
      <c r="Y704" s="100" t="s">
        <v>807</v>
      </c>
      <c r="Z704" s="100" t="s">
        <v>578</v>
      </c>
      <c r="AA704" s="100" t="s">
        <v>520</v>
      </c>
      <c r="AB704" s="16"/>
    </row>
    <row r="705" spans="22:28" x14ac:dyDescent="0.25">
      <c r="V705" s="6"/>
      <c r="W705" s="6">
        <v>7577</v>
      </c>
      <c r="X705" s="6">
        <v>95</v>
      </c>
      <c r="Y705" s="6" t="s">
        <v>1127</v>
      </c>
      <c r="Z705" s="6"/>
      <c r="AA705" s="6"/>
      <c r="AB705" s="16"/>
    </row>
    <row r="706" spans="22:28" x14ac:dyDescent="0.25">
      <c r="V706" s="6" t="str">
        <f>W706&amp;Y706</f>
        <v>7577School of Business Ltd - Newmarket Campus</v>
      </c>
      <c r="W706" s="100">
        <v>7577</v>
      </c>
      <c r="X706" s="101" t="s">
        <v>492</v>
      </c>
      <c r="Y706" s="100" t="s">
        <v>806</v>
      </c>
      <c r="Z706" s="100" t="s">
        <v>519</v>
      </c>
      <c r="AA706" s="100" t="s">
        <v>520</v>
      </c>
      <c r="AB706" s="16"/>
    </row>
    <row r="707" spans="22:28" x14ac:dyDescent="0.25">
      <c r="V707" s="6" t="str">
        <f>W707&amp;Y707</f>
        <v>7586Career Network Rotorua</v>
      </c>
      <c r="W707" s="100">
        <v>7586</v>
      </c>
      <c r="X707" s="101" t="s">
        <v>492</v>
      </c>
      <c r="Y707" s="100" t="s">
        <v>808</v>
      </c>
      <c r="Z707" s="100" t="s">
        <v>526</v>
      </c>
      <c r="AA707" s="100" t="s">
        <v>525</v>
      </c>
      <c r="AB707" s="16"/>
    </row>
    <row r="708" spans="22:28" x14ac:dyDescent="0.25">
      <c r="V708" s="6" t="str">
        <f>W708&amp;Y708</f>
        <v>7586Career NetWork Tokoroa</v>
      </c>
      <c r="W708" s="100">
        <v>7586</v>
      </c>
      <c r="X708" s="101" t="s">
        <v>502</v>
      </c>
      <c r="Y708" s="100" t="s">
        <v>1715</v>
      </c>
      <c r="Z708" s="100" t="s">
        <v>868</v>
      </c>
      <c r="AA708" s="100" t="s">
        <v>517</v>
      </c>
      <c r="AB708" s="16"/>
    </row>
    <row r="709" spans="22:28" x14ac:dyDescent="0.25">
      <c r="V709" s="6"/>
      <c r="W709" s="6">
        <v>7586</v>
      </c>
      <c r="X709" s="6">
        <v>95</v>
      </c>
      <c r="Y709" s="6" t="s">
        <v>1127</v>
      </c>
      <c r="Z709" s="6"/>
      <c r="AA709" s="6"/>
      <c r="AB709" s="16"/>
    </row>
    <row r="710" spans="22:28" x14ac:dyDescent="0.25">
      <c r="V710" s="6"/>
      <c r="W710" s="6">
        <v>7608</v>
      </c>
      <c r="X710" s="6">
        <v>95</v>
      </c>
      <c r="Y710" s="6" t="s">
        <v>1127</v>
      </c>
      <c r="Z710" s="6"/>
      <c r="AA710" s="6"/>
      <c r="AB710" s="16"/>
    </row>
    <row r="711" spans="22:28" x14ac:dyDescent="0.25">
      <c r="V711" s="6" t="str">
        <f t="shared" ref="V711:V718" si="30">W711&amp;Y711</f>
        <v>7608North Shore Langauge School Auckland City Campus</v>
      </c>
      <c r="W711" s="100">
        <v>7608</v>
      </c>
      <c r="X711" s="101" t="s">
        <v>504</v>
      </c>
      <c r="Y711" s="100" t="s">
        <v>1718</v>
      </c>
      <c r="Z711" s="100" t="s">
        <v>519</v>
      </c>
      <c r="AA711" s="100" t="s">
        <v>520</v>
      </c>
      <c r="AB711" s="16"/>
    </row>
    <row r="712" spans="22:28" x14ac:dyDescent="0.25">
      <c r="V712" s="6" t="str">
        <f t="shared" si="30"/>
        <v>7608North Shore Language School Albany Campus</v>
      </c>
      <c r="W712" s="100">
        <v>7608</v>
      </c>
      <c r="X712" s="101" t="s">
        <v>502</v>
      </c>
      <c r="Y712" s="100" t="s">
        <v>1717</v>
      </c>
      <c r="Z712" s="100" t="s">
        <v>578</v>
      </c>
      <c r="AA712" s="100" t="s">
        <v>520</v>
      </c>
      <c r="AB712" s="16"/>
    </row>
    <row r="713" spans="22:28" x14ac:dyDescent="0.25">
      <c r="V713" s="6" t="str">
        <f t="shared" si="30"/>
        <v>7608North Shore Language School Glenfield Campus</v>
      </c>
      <c r="W713" s="100">
        <v>7608</v>
      </c>
      <c r="X713" s="101" t="s">
        <v>492</v>
      </c>
      <c r="Y713" s="100" t="s">
        <v>1716</v>
      </c>
      <c r="Z713" s="100" t="s">
        <v>578</v>
      </c>
      <c r="AA713" s="100" t="s">
        <v>520</v>
      </c>
      <c r="AB713" s="16"/>
    </row>
    <row r="714" spans="22:28" x14ac:dyDescent="0.25">
      <c r="V714" s="6" t="str">
        <f t="shared" si="30"/>
        <v>7640Auckland City Campus</v>
      </c>
      <c r="W714" s="100">
        <v>7640</v>
      </c>
      <c r="X714" s="101" t="s">
        <v>506</v>
      </c>
      <c r="Y714" s="100" t="s">
        <v>810</v>
      </c>
      <c r="Z714" s="100" t="s">
        <v>519</v>
      </c>
      <c r="AA714" s="100" t="s">
        <v>520</v>
      </c>
      <c r="AB714" s="16"/>
    </row>
    <row r="715" spans="22:28" x14ac:dyDescent="0.25">
      <c r="V715" s="6" t="str">
        <f t="shared" si="30"/>
        <v>7640Christchurch Campus</v>
      </c>
      <c r="W715" s="100">
        <v>7640</v>
      </c>
      <c r="X715" s="101" t="s">
        <v>502</v>
      </c>
      <c r="Y715" s="100" t="s">
        <v>320</v>
      </c>
      <c r="Z715" s="100" t="s">
        <v>498</v>
      </c>
      <c r="AA715" s="100" t="s">
        <v>497</v>
      </c>
      <c r="AB715" s="16"/>
    </row>
    <row r="716" spans="22:28" x14ac:dyDescent="0.25">
      <c r="V716" s="6" t="str">
        <f t="shared" si="30"/>
        <v>7640Manukau (Lambie Drive) Campus</v>
      </c>
      <c r="W716" s="100">
        <v>7640</v>
      </c>
      <c r="X716" s="101" t="s">
        <v>508</v>
      </c>
      <c r="Y716" s="100" t="s">
        <v>812</v>
      </c>
      <c r="Z716" s="100" t="s">
        <v>580</v>
      </c>
      <c r="AA716" s="100" t="s">
        <v>520</v>
      </c>
      <c r="AB716" s="16"/>
    </row>
    <row r="717" spans="22:28" x14ac:dyDescent="0.25">
      <c r="V717" s="6" t="str">
        <f t="shared" si="30"/>
        <v>7640Manukau City Campus</v>
      </c>
      <c r="W717" s="100">
        <v>7640</v>
      </c>
      <c r="X717" s="101" t="s">
        <v>504</v>
      </c>
      <c r="Y717" s="100" t="s">
        <v>809</v>
      </c>
      <c r="Z717" s="100" t="s">
        <v>580</v>
      </c>
      <c r="AA717" s="100" t="s">
        <v>520</v>
      </c>
      <c r="AB717" s="16"/>
    </row>
    <row r="718" spans="22:28" x14ac:dyDescent="0.25">
      <c r="V718" s="6" t="str">
        <f t="shared" si="30"/>
        <v>7640Manukau City Campus</v>
      </c>
      <c r="W718" s="100">
        <v>7640</v>
      </c>
      <c r="X718" s="101" t="s">
        <v>512</v>
      </c>
      <c r="Y718" s="100" t="s">
        <v>809</v>
      </c>
      <c r="Z718" s="100" t="s">
        <v>580</v>
      </c>
      <c r="AA718" s="100" t="s">
        <v>520</v>
      </c>
      <c r="AB718" s="16"/>
    </row>
    <row r="719" spans="22:28" x14ac:dyDescent="0.25">
      <c r="V719" s="6"/>
      <c r="W719" s="6">
        <v>7640</v>
      </c>
      <c r="X719" s="6">
        <v>95</v>
      </c>
      <c r="Y719" s="6" t="s">
        <v>1127</v>
      </c>
      <c r="Z719" s="6"/>
      <c r="AA719" s="6"/>
      <c r="AB719" s="16"/>
    </row>
    <row r="720" spans="22:28" x14ac:dyDescent="0.25">
      <c r="V720" s="6" t="str">
        <f t="shared" ref="V720:V726" si="31">W720&amp;Y720</f>
        <v>7640Otahuhu</v>
      </c>
      <c r="W720" s="100">
        <v>7640</v>
      </c>
      <c r="X720" s="101" t="s">
        <v>515</v>
      </c>
      <c r="Y720" s="100" t="s">
        <v>1719</v>
      </c>
      <c r="Z720" s="100" t="s">
        <v>519</v>
      </c>
      <c r="AA720" s="100" t="s">
        <v>520</v>
      </c>
      <c r="AB720" s="16"/>
    </row>
    <row r="721" spans="22:28" x14ac:dyDescent="0.25">
      <c r="V721" s="6" t="str">
        <f t="shared" si="31"/>
        <v>7640Takapuna Campus</v>
      </c>
      <c r="W721" s="100">
        <v>7640</v>
      </c>
      <c r="X721" s="101" t="s">
        <v>492</v>
      </c>
      <c r="Y721" s="100" t="s">
        <v>357</v>
      </c>
      <c r="Z721" s="100" t="s">
        <v>578</v>
      </c>
      <c r="AA721" s="100" t="s">
        <v>520</v>
      </c>
      <c r="AB721" s="16"/>
    </row>
    <row r="722" spans="22:28" x14ac:dyDescent="0.25">
      <c r="V722" s="6" t="str">
        <f t="shared" si="31"/>
        <v>7640Waikato</v>
      </c>
      <c r="W722" s="100">
        <v>7640</v>
      </c>
      <c r="X722" s="101" t="s">
        <v>518</v>
      </c>
      <c r="Y722" s="100" t="s">
        <v>3</v>
      </c>
      <c r="Z722" s="100" t="s">
        <v>516</v>
      </c>
      <c r="AA722" s="100" t="s">
        <v>517</v>
      </c>
      <c r="AB722" s="16"/>
    </row>
    <row r="723" spans="22:28" x14ac:dyDescent="0.25">
      <c r="V723" s="6" t="str">
        <f t="shared" si="31"/>
        <v>7640Waitakere Campus</v>
      </c>
      <c r="W723" s="100">
        <v>7640</v>
      </c>
      <c r="X723" s="101" t="s">
        <v>507</v>
      </c>
      <c r="Y723" s="100" t="s">
        <v>811</v>
      </c>
      <c r="Z723" s="100" t="s">
        <v>587</v>
      </c>
      <c r="AA723" s="100" t="s">
        <v>520</v>
      </c>
      <c r="AB723" s="16"/>
    </row>
    <row r="724" spans="22:28" x14ac:dyDescent="0.25">
      <c r="V724" s="6" t="str">
        <f t="shared" si="31"/>
        <v>7640Wellington Campus</v>
      </c>
      <c r="W724" s="100">
        <v>7640</v>
      </c>
      <c r="X724" s="101" t="s">
        <v>509</v>
      </c>
      <c r="Y724" s="100" t="s">
        <v>316</v>
      </c>
      <c r="Z724" s="100" t="s">
        <v>568</v>
      </c>
      <c r="AA724" s="100" t="s">
        <v>511</v>
      </c>
      <c r="AB724" s="16"/>
    </row>
    <row r="725" spans="22:28" x14ac:dyDescent="0.25">
      <c r="V725" s="6" t="str">
        <f t="shared" si="31"/>
        <v>7647Auckland CBD</v>
      </c>
      <c r="W725" s="100">
        <v>7647</v>
      </c>
      <c r="X725" s="101" t="s">
        <v>504</v>
      </c>
      <c r="Y725" s="100" t="s">
        <v>814</v>
      </c>
      <c r="Z725" s="100" t="s">
        <v>519</v>
      </c>
      <c r="AA725" s="100" t="s">
        <v>520</v>
      </c>
      <c r="AB725" s="16"/>
    </row>
    <row r="726" spans="22:28" x14ac:dyDescent="0.25">
      <c r="V726" s="6" t="str">
        <f t="shared" si="31"/>
        <v>7647Manukau</v>
      </c>
      <c r="W726" s="100">
        <v>7647</v>
      </c>
      <c r="X726" s="101" t="s">
        <v>502</v>
      </c>
      <c r="Y726" s="100" t="s">
        <v>352</v>
      </c>
      <c r="Z726" s="100" t="s">
        <v>580</v>
      </c>
      <c r="AA726" s="100" t="s">
        <v>520</v>
      </c>
      <c r="AB726" s="16"/>
    </row>
    <row r="727" spans="22:28" x14ac:dyDescent="0.25">
      <c r="V727" s="6"/>
      <c r="W727" s="6">
        <v>7647</v>
      </c>
      <c r="X727" s="6">
        <v>95</v>
      </c>
      <c r="Y727" s="6" t="s">
        <v>1127</v>
      </c>
      <c r="Z727" s="6"/>
      <c r="AA727" s="6"/>
      <c r="AB727" s="16"/>
    </row>
    <row r="728" spans="22:28" x14ac:dyDescent="0.25">
      <c r="V728" s="6" t="str">
        <f>W728&amp;Y728</f>
        <v>7647NZSE ICT Campus New Lynn</v>
      </c>
      <c r="W728" s="100">
        <v>7647</v>
      </c>
      <c r="X728" s="101" t="s">
        <v>506</v>
      </c>
      <c r="Y728" s="100" t="s">
        <v>1720</v>
      </c>
      <c r="Z728" s="100" t="s">
        <v>519</v>
      </c>
      <c r="AA728" s="100" t="s">
        <v>520</v>
      </c>
      <c r="AB728" s="16"/>
    </row>
    <row r="729" spans="22:28" x14ac:dyDescent="0.25">
      <c r="V729" s="6" t="str">
        <f>W729&amp;Y729</f>
        <v>7647NZSE New Lynn Campus (Head Office)</v>
      </c>
      <c r="W729" s="100">
        <v>7647</v>
      </c>
      <c r="X729" s="101" t="s">
        <v>492</v>
      </c>
      <c r="Y729" s="100" t="s">
        <v>813</v>
      </c>
      <c r="Z729" s="100" t="s">
        <v>587</v>
      </c>
      <c r="AA729" s="100" t="s">
        <v>520</v>
      </c>
      <c r="AB729" s="16"/>
    </row>
    <row r="730" spans="22:28" x14ac:dyDescent="0.25">
      <c r="V730" s="6"/>
      <c r="W730" s="6">
        <v>7674</v>
      </c>
      <c r="X730" s="6">
        <v>95</v>
      </c>
      <c r="Y730" s="6" t="s">
        <v>1127</v>
      </c>
      <c r="Z730" s="6"/>
      <c r="AA730" s="6"/>
      <c r="AB730" s="16"/>
    </row>
    <row r="731" spans="22:28" x14ac:dyDescent="0.25">
      <c r="V731" s="6" t="str">
        <f>W731&amp;Y731</f>
        <v>7674Responsive Trade Education Ltd</v>
      </c>
      <c r="W731" s="100">
        <v>7674</v>
      </c>
      <c r="X731" s="101" t="s">
        <v>492</v>
      </c>
      <c r="Y731" s="100" t="s">
        <v>815</v>
      </c>
      <c r="Z731" s="100" t="s">
        <v>763</v>
      </c>
      <c r="AA731" s="100" t="s">
        <v>517</v>
      </c>
      <c r="AB731" s="16"/>
    </row>
    <row r="732" spans="22:28" x14ac:dyDescent="0.25">
      <c r="V732" s="6" t="str">
        <f>W732&amp;Y732</f>
        <v>7831Bay Agricultural Training Classroom</v>
      </c>
      <c r="W732" s="100">
        <v>7831</v>
      </c>
      <c r="X732" s="101" t="s">
        <v>492</v>
      </c>
      <c r="Y732" s="100" t="s">
        <v>816</v>
      </c>
      <c r="Z732" s="100" t="s">
        <v>649</v>
      </c>
      <c r="AA732" s="100" t="s">
        <v>514</v>
      </c>
      <c r="AB732" s="16"/>
    </row>
    <row r="733" spans="22:28" x14ac:dyDescent="0.25">
      <c r="V733" s="6"/>
      <c r="W733" s="6">
        <v>7831</v>
      </c>
      <c r="X733" s="6">
        <v>95</v>
      </c>
      <c r="Y733" s="6" t="s">
        <v>1127</v>
      </c>
      <c r="Z733" s="6"/>
      <c r="AA733" s="6"/>
      <c r="AB733" s="16"/>
    </row>
    <row r="734" spans="22:28" x14ac:dyDescent="0.25">
      <c r="V734" s="6" t="str">
        <f>W734&amp;Y734</f>
        <v>7850Botany</v>
      </c>
      <c r="W734" s="100">
        <v>7850</v>
      </c>
      <c r="X734" s="101" t="s">
        <v>504</v>
      </c>
      <c r="Y734" s="100" t="s">
        <v>817</v>
      </c>
      <c r="Z734" s="100" t="s">
        <v>580</v>
      </c>
      <c r="AA734" s="100" t="s">
        <v>520</v>
      </c>
      <c r="AB734" s="16"/>
    </row>
    <row r="735" spans="22:28" x14ac:dyDescent="0.25">
      <c r="V735" s="6" t="str">
        <f>W735&amp;Y735</f>
        <v>7850Manukau City</v>
      </c>
      <c r="W735" s="100">
        <v>7850</v>
      </c>
      <c r="X735" s="101" t="s">
        <v>506</v>
      </c>
      <c r="Y735" s="100" t="s">
        <v>580</v>
      </c>
      <c r="Z735" s="100" t="s">
        <v>580</v>
      </c>
      <c r="AA735" s="100" t="s">
        <v>520</v>
      </c>
      <c r="AB735" s="16"/>
    </row>
    <row r="736" spans="22:28" x14ac:dyDescent="0.25">
      <c r="V736" s="6"/>
      <c r="W736" s="6">
        <v>7850</v>
      </c>
      <c r="X736" s="6">
        <v>95</v>
      </c>
      <c r="Y736" s="6" t="s">
        <v>1127</v>
      </c>
      <c r="Z736" s="6"/>
      <c r="AA736" s="6"/>
      <c r="AB736" s="16"/>
    </row>
    <row r="737" spans="22:28" x14ac:dyDescent="0.25">
      <c r="V737" s="6" t="str">
        <f>W737&amp;Y737</f>
        <v>7850Takapuna</v>
      </c>
      <c r="W737" s="100">
        <v>7850</v>
      </c>
      <c r="X737" s="101" t="s">
        <v>492</v>
      </c>
      <c r="Y737" s="100" t="s">
        <v>573</v>
      </c>
      <c r="Z737" s="100" t="s">
        <v>578</v>
      </c>
      <c r="AA737" s="100" t="s">
        <v>520</v>
      </c>
      <c r="AB737" s="16"/>
    </row>
    <row r="738" spans="22:28" x14ac:dyDescent="0.25">
      <c r="V738" s="6" t="str">
        <f>W738&amp;Y738</f>
        <v>7863Elliott Hairdressing Training Centre Ltd</v>
      </c>
      <c r="W738" s="100">
        <v>7863</v>
      </c>
      <c r="X738" s="101" t="s">
        <v>492</v>
      </c>
      <c r="Y738" s="100" t="s">
        <v>818</v>
      </c>
      <c r="Z738" s="100" t="s">
        <v>526</v>
      </c>
      <c r="AA738" s="100" t="s">
        <v>525</v>
      </c>
      <c r="AB738" s="16"/>
    </row>
    <row r="739" spans="22:28" x14ac:dyDescent="0.25">
      <c r="V739" s="6"/>
      <c r="W739" s="6">
        <v>7863</v>
      </c>
      <c r="X739" s="6">
        <v>95</v>
      </c>
      <c r="Y739" s="6" t="s">
        <v>1127</v>
      </c>
      <c r="Z739" s="6"/>
      <c r="AA739" s="6"/>
      <c r="AB739" s="16"/>
    </row>
    <row r="740" spans="22:28" x14ac:dyDescent="0.25">
      <c r="V740" s="6" t="str">
        <f>W740&amp;Y740</f>
        <v>7902Evolution School of Holistic Therapies</v>
      </c>
      <c r="W740" s="100">
        <v>7902</v>
      </c>
      <c r="X740" s="101" t="s">
        <v>492</v>
      </c>
      <c r="Y740" s="100" t="s">
        <v>819</v>
      </c>
      <c r="Z740" s="100" t="s">
        <v>530</v>
      </c>
      <c r="AA740" s="100" t="s">
        <v>531</v>
      </c>
      <c r="AB740" s="16"/>
    </row>
    <row r="741" spans="22:28" x14ac:dyDescent="0.25">
      <c r="V741" s="6"/>
      <c r="W741" s="6">
        <v>7902</v>
      </c>
      <c r="X741" s="6">
        <v>95</v>
      </c>
      <c r="Y741" s="6" t="s">
        <v>1127</v>
      </c>
      <c r="Z741" s="6"/>
      <c r="AA741" s="6"/>
      <c r="AB741" s="16"/>
    </row>
    <row r="742" spans="22:28" x14ac:dyDescent="0.25">
      <c r="V742" s="6" t="str">
        <f>W742&amp;Y742</f>
        <v>7921Head Office</v>
      </c>
      <c r="W742" s="100">
        <v>7921</v>
      </c>
      <c r="X742" s="101" t="s">
        <v>492</v>
      </c>
      <c r="Y742" s="100" t="s">
        <v>361</v>
      </c>
      <c r="Z742" s="100" t="s">
        <v>524</v>
      </c>
      <c r="AA742" s="100" t="s">
        <v>525</v>
      </c>
      <c r="AB742" s="16"/>
    </row>
    <row r="743" spans="22:28" x14ac:dyDescent="0.25">
      <c r="V743" s="6"/>
      <c r="W743" s="6">
        <v>7921</v>
      </c>
      <c r="X743" s="6">
        <v>95</v>
      </c>
      <c r="Y743" s="6" t="s">
        <v>1127</v>
      </c>
      <c r="Z743" s="6"/>
      <c r="AA743" s="6"/>
      <c r="AB743" s="16"/>
    </row>
    <row r="744" spans="22:28" x14ac:dyDescent="0.25">
      <c r="V744" s="6" t="str">
        <f>W744&amp;Y744</f>
        <v>7921Waihi</v>
      </c>
      <c r="W744" s="102">
        <v>7921</v>
      </c>
      <c r="X744" s="103" t="s">
        <v>502</v>
      </c>
      <c r="Y744" s="102" t="s">
        <v>1721</v>
      </c>
      <c r="Z744" s="102" t="s">
        <v>556</v>
      </c>
      <c r="AA744" s="102" t="s">
        <v>556</v>
      </c>
      <c r="AB744" s="16"/>
    </row>
    <row r="745" spans="22:28" x14ac:dyDescent="0.25">
      <c r="V745" s="6"/>
      <c r="W745" s="6">
        <v>7944</v>
      </c>
      <c r="X745" s="6">
        <v>95</v>
      </c>
      <c r="Y745" s="6" t="s">
        <v>1127</v>
      </c>
      <c r="Z745" s="6"/>
      <c r="AA745" s="6"/>
      <c r="AB745" s="16"/>
    </row>
    <row r="746" spans="22:28" x14ac:dyDescent="0.25">
      <c r="V746" s="6" t="str">
        <f>W746&amp;Y746</f>
        <v>7944VisionWest Community Trust</v>
      </c>
      <c r="W746" s="100">
        <v>7944</v>
      </c>
      <c r="X746" s="101" t="s">
        <v>492</v>
      </c>
      <c r="Y746" s="100" t="s">
        <v>820</v>
      </c>
      <c r="Z746" s="100" t="s">
        <v>587</v>
      </c>
      <c r="AA746" s="100" t="s">
        <v>520</v>
      </c>
      <c r="AB746" s="16"/>
    </row>
    <row r="747" spans="22:28" x14ac:dyDescent="0.25">
      <c r="V747" s="6" t="str">
        <f>W747&amp;Y747</f>
        <v>8014Greymouth High School</v>
      </c>
      <c r="W747" s="100">
        <v>8014</v>
      </c>
      <c r="X747" s="101" t="s">
        <v>492</v>
      </c>
      <c r="Y747" s="100" t="s">
        <v>493</v>
      </c>
      <c r="Z747" s="100" t="s">
        <v>494</v>
      </c>
      <c r="AA747" s="100" t="s">
        <v>495</v>
      </c>
      <c r="AB747" s="16"/>
    </row>
    <row r="748" spans="22:28" x14ac:dyDescent="0.25">
      <c r="V748" s="6"/>
      <c r="W748" s="6">
        <v>8014</v>
      </c>
      <c r="X748" s="6">
        <v>95</v>
      </c>
      <c r="Y748" s="6" t="s">
        <v>1127</v>
      </c>
      <c r="Z748" s="6"/>
      <c r="AA748" s="6"/>
      <c r="AB748" s="16"/>
    </row>
    <row r="749" spans="22:28" x14ac:dyDescent="0.25">
      <c r="V749" s="6" t="str">
        <f>W749&amp;Y749</f>
        <v>8015Hagley Community College YG</v>
      </c>
      <c r="W749" s="100">
        <v>8015</v>
      </c>
      <c r="X749" s="101" t="s">
        <v>492</v>
      </c>
      <c r="Y749" s="100" t="s">
        <v>1722</v>
      </c>
      <c r="Z749" s="100" t="s">
        <v>498</v>
      </c>
      <c r="AA749" s="100" t="s">
        <v>497</v>
      </c>
      <c r="AB749" s="16"/>
    </row>
    <row r="750" spans="22:28" x14ac:dyDescent="0.25">
      <c r="V750" s="6"/>
      <c r="W750" s="6">
        <v>8015</v>
      </c>
      <c r="X750" s="6">
        <v>95</v>
      </c>
      <c r="Y750" s="6" t="s">
        <v>1127</v>
      </c>
      <c r="Z750" s="6"/>
      <c r="AA750" s="6"/>
      <c r="AB750" s="16"/>
    </row>
    <row r="751" spans="22:28" x14ac:dyDescent="0.25">
      <c r="V751" s="6" t="str">
        <f>W751&amp;Y751</f>
        <v>8016Clutha District</v>
      </c>
      <c r="W751" s="100">
        <v>8016</v>
      </c>
      <c r="X751" s="101" t="s">
        <v>492</v>
      </c>
      <c r="Y751" s="100" t="s">
        <v>499</v>
      </c>
      <c r="Z751" s="100" t="s">
        <v>499</v>
      </c>
      <c r="AA751" s="100" t="s">
        <v>500</v>
      </c>
      <c r="AB751" s="16"/>
    </row>
    <row r="752" spans="22:28" x14ac:dyDescent="0.25">
      <c r="V752" s="6"/>
      <c r="W752" s="6">
        <v>8016</v>
      </c>
      <c r="X752" s="6">
        <v>95</v>
      </c>
      <c r="Y752" s="6" t="s">
        <v>1127</v>
      </c>
      <c r="Z752" s="6"/>
      <c r="AA752" s="6"/>
      <c r="AB752" s="16"/>
    </row>
    <row r="753" spans="22:28" x14ac:dyDescent="0.25">
      <c r="V753" s="6" t="str">
        <f>W753&amp;Y753</f>
        <v>8158Main Campus</v>
      </c>
      <c r="W753" s="100">
        <v>8158</v>
      </c>
      <c r="X753" s="101" t="s">
        <v>492</v>
      </c>
      <c r="Y753" s="100" t="s">
        <v>231</v>
      </c>
      <c r="Z753" s="100" t="s">
        <v>568</v>
      </c>
      <c r="AA753" s="100" t="s">
        <v>511</v>
      </c>
      <c r="AB753" s="16"/>
    </row>
    <row r="754" spans="22:28" x14ac:dyDescent="0.25">
      <c r="V754" s="6"/>
      <c r="W754" s="6">
        <v>8158</v>
      </c>
      <c r="X754" s="6">
        <v>95</v>
      </c>
      <c r="Y754" s="6" t="s">
        <v>1127</v>
      </c>
      <c r="Z754" s="6"/>
      <c r="AA754" s="6"/>
      <c r="AB754" s="16"/>
    </row>
    <row r="755" spans="22:28" x14ac:dyDescent="0.25">
      <c r="V755" s="6" t="str">
        <f t="shared" ref="V755:V760" si="32">W755&amp;Y755</f>
        <v>8190Ashburton</v>
      </c>
      <c r="W755" s="100">
        <v>8190</v>
      </c>
      <c r="X755" s="101" t="s">
        <v>821</v>
      </c>
      <c r="Y755" s="100" t="s">
        <v>233</v>
      </c>
      <c r="Z755" s="100" t="s">
        <v>505</v>
      </c>
      <c r="AA755" s="100" t="s">
        <v>497</v>
      </c>
      <c r="AB755" s="16"/>
    </row>
    <row r="756" spans="22:28" x14ac:dyDescent="0.25">
      <c r="V756" s="6" t="str">
        <f t="shared" si="32"/>
        <v>8190Christchurch</v>
      </c>
      <c r="W756" s="100">
        <v>8190</v>
      </c>
      <c r="X756" s="101" t="s">
        <v>605</v>
      </c>
      <c r="Y756" s="100" t="s">
        <v>266</v>
      </c>
      <c r="Z756" s="100" t="s">
        <v>498</v>
      </c>
      <c r="AA756" s="100" t="s">
        <v>497</v>
      </c>
      <c r="AB756" s="16"/>
    </row>
    <row r="757" spans="22:28" x14ac:dyDescent="0.25">
      <c r="V757" s="6" t="str">
        <f t="shared" si="32"/>
        <v>8190Christchurch Men's Prison</v>
      </c>
      <c r="W757" s="100">
        <v>8190</v>
      </c>
      <c r="X757" s="101" t="s">
        <v>1527</v>
      </c>
      <c r="Y757" s="100" t="s">
        <v>1544</v>
      </c>
      <c r="Z757" s="100" t="s">
        <v>498</v>
      </c>
      <c r="AA757" s="100" t="s">
        <v>497</v>
      </c>
      <c r="AB757" s="16"/>
    </row>
    <row r="758" spans="22:28" x14ac:dyDescent="0.25">
      <c r="V758" s="6" t="str">
        <f t="shared" si="32"/>
        <v>8190Distance</v>
      </c>
      <c r="W758" s="100">
        <v>8190</v>
      </c>
      <c r="X758" s="101" t="s">
        <v>1512</v>
      </c>
      <c r="Y758" s="100" t="s">
        <v>1553</v>
      </c>
      <c r="Z758" s="100" t="s">
        <v>1281</v>
      </c>
      <c r="AA758" s="100" t="s">
        <v>1281</v>
      </c>
      <c r="AB758" s="16"/>
    </row>
    <row r="759" spans="22:28" x14ac:dyDescent="0.25">
      <c r="V759" s="6" t="str">
        <f t="shared" si="32"/>
        <v>8190Hamilton</v>
      </c>
      <c r="W759" s="100">
        <v>8190</v>
      </c>
      <c r="X759" s="101" t="s">
        <v>557</v>
      </c>
      <c r="Y759" s="100" t="s">
        <v>337</v>
      </c>
      <c r="Z759" s="100" t="s">
        <v>516</v>
      </c>
      <c r="AA759" s="100" t="s">
        <v>517</v>
      </c>
      <c r="AB759" s="16"/>
    </row>
    <row r="760" spans="22:28" x14ac:dyDescent="0.25">
      <c r="V760" s="6" t="str">
        <f t="shared" si="32"/>
        <v>8190Main Campus</v>
      </c>
      <c r="W760" s="100">
        <v>8190</v>
      </c>
      <c r="X760" s="101" t="s">
        <v>492</v>
      </c>
      <c r="Y760" s="100" t="s">
        <v>231</v>
      </c>
      <c r="Z760" s="100" t="s">
        <v>720</v>
      </c>
      <c r="AA760" s="100" t="s">
        <v>721</v>
      </c>
      <c r="AB760" s="16"/>
    </row>
    <row r="761" spans="22:28" x14ac:dyDescent="0.25">
      <c r="V761" s="6"/>
      <c r="W761" s="6">
        <v>8190</v>
      </c>
      <c r="X761" s="6">
        <v>95</v>
      </c>
      <c r="Y761" s="6" t="s">
        <v>1127</v>
      </c>
      <c r="Z761" s="6"/>
      <c r="AA761" s="6"/>
      <c r="AB761" s="16"/>
    </row>
    <row r="762" spans="22:28" x14ac:dyDescent="0.25">
      <c r="V762" s="6" t="str">
        <f>W762&amp;Y762</f>
        <v>8190Timaru</v>
      </c>
      <c r="W762" s="100">
        <v>8190</v>
      </c>
      <c r="X762" s="101" t="s">
        <v>822</v>
      </c>
      <c r="Y762" s="100" t="s">
        <v>353</v>
      </c>
      <c r="Z762" s="100" t="s">
        <v>501</v>
      </c>
      <c r="AA762" s="100" t="s">
        <v>497</v>
      </c>
      <c r="AB762" s="16"/>
    </row>
    <row r="763" spans="22:28" x14ac:dyDescent="0.25">
      <c r="V763" s="6" t="str">
        <f>W763&amp;Y763</f>
        <v>8200ATA Auckland</v>
      </c>
      <c r="W763" s="100">
        <v>8200</v>
      </c>
      <c r="X763" s="101" t="s">
        <v>492</v>
      </c>
      <c r="Y763" s="100" t="s">
        <v>823</v>
      </c>
      <c r="Z763" s="100" t="s">
        <v>580</v>
      </c>
      <c r="AA763" s="100" t="s">
        <v>520</v>
      </c>
      <c r="AB763" s="16"/>
    </row>
    <row r="764" spans="22:28" x14ac:dyDescent="0.25">
      <c r="V764" s="6" t="str">
        <f>W764&amp;Y764</f>
        <v>8200ATA Hamilton</v>
      </c>
      <c r="W764" s="100">
        <v>8200</v>
      </c>
      <c r="X764" s="101" t="s">
        <v>504</v>
      </c>
      <c r="Y764" s="100" t="s">
        <v>824</v>
      </c>
      <c r="Z764" s="100" t="s">
        <v>516</v>
      </c>
      <c r="AA764" s="100" t="s">
        <v>517</v>
      </c>
      <c r="AB764" s="16"/>
    </row>
    <row r="765" spans="22:28" x14ac:dyDescent="0.25">
      <c r="V765" s="6" t="str">
        <f>W765&amp;Y765</f>
        <v>8200ATA Panmure</v>
      </c>
      <c r="W765" s="100">
        <v>8200</v>
      </c>
      <c r="X765" s="101" t="s">
        <v>506</v>
      </c>
      <c r="Y765" s="100" t="s">
        <v>825</v>
      </c>
      <c r="Z765" s="100" t="s">
        <v>519</v>
      </c>
      <c r="AA765" s="100" t="s">
        <v>520</v>
      </c>
      <c r="AB765" s="16"/>
    </row>
    <row r="766" spans="22:28" x14ac:dyDescent="0.25">
      <c r="V766" s="6"/>
      <c r="W766" s="6">
        <v>8200</v>
      </c>
      <c r="X766" s="6">
        <v>95</v>
      </c>
      <c r="Y766" s="6" t="s">
        <v>1127</v>
      </c>
      <c r="Z766" s="6"/>
      <c r="AA766" s="6"/>
      <c r="AB766" s="16"/>
    </row>
    <row r="767" spans="22:28" x14ac:dyDescent="0.25">
      <c r="V767" s="6" t="str">
        <f>W767&amp;Y767</f>
        <v>8204Main Campus</v>
      </c>
      <c r="W767" s="100">
        <v>8204</v>
      </c>
      <c r="X767" s="101" t="s">
        <v>492</v>
      </c>
      <c r="Y767" s="100" t="s">
        <v>231</v>
      </c>
      <c r="Z767" s="100" t="s">
        <v>580</v>
      </c>
      <c r="AA767" s="100" t="s">
        <v>520</v>
      </c>
      <c r="AB767" s="16"/>
    </row>
    <row r="768" spans="22:28" x14ac:dyDescent="0.25">
      <c r="V768" s="6"/>
      <c r="W768" s="6">
        <v>8204</v>
      </c>
      <c r="X768" s="6">
        <v>95</v>
      </c>
      <c r="Y768" s="6" t="s">
        <v>1127</v>
      </c>
      <c r="Z768" s="6"/>
      <c r="AA768" s="6"/>
      <c r="AB768" s="16"/>
    </row>
    <row r="769" spans="22:28" x14ac:dyDescent="0.25">
      <c r="V769" s="6" t="str">
        <f>W769&amp;Y769</f>
        <v>8210Glen Eden</v>
      </c>
      <c r="W769" s="100">
        <v>8210</v>
      </c>
      <c r="X769" s="101" t="s">
        <v>504</v>
      </c>
      <c r="Y769" s="100" t="s">
        <v>826</v>
      </c>
      <c r="Z769" s="100" t="s">
        <v>587</v>
      </c>
      <c r="AA769" s="100" t="s">
        <v>520</v>
      </c>
      <c r="AB769" s="16"/>
    </row>
    <row r="770" spans="22:28" x14ac:dyDescent="0.25">
      <c r="V770" s="6" t="str">
        <f>W770&amp;Y770</f>
        <v>8210Glen Eden</v>
      </c>
      <c r="W770" s="100">
        <v>8210</v>
      </c>
      <c r="X770" s="101" t="s">
        <v>506</v>
      </c>
      <c r="Y770" s="100" t="s">
        <v>826</v>
      </c>
      <c r="Z770" s="100" t="s">
        <v>587</v>
      </c>
      <c r="AA770" s="100" t="s">
        <v>520</v>
      </c>
      <c r="AB770" s="16"/>
    </row>
    <row r="771" spans="22:28" x14ac:dyDescent="0.25">
      <c r="V771" s="6" t="str">
        <f>W771&amp;Y771</f>
        <v>8210Hamilton</v>
      </c>
      <c r="W771" s="100">
        <v>8210</v>
      </c>
      <c r="X771" s="101" t="s">
        <v>502</v>
      </c>
      <c r="Y771" s="100" t="s">
        <v>337</v>
      </c>
      <c r="Z771" s="100" t="s">
        <v>516</v>
      </c>
      <c r="AA771" s="100" t="s">
        <v>517</v>
      </c>
      <c r="AB771" s="16"/>
    </row>
    <row r="772" spans="22:28" x14ac:dyDescent="0.25">
      <c r="V772" s="6" t="str">
        <f>W772&amp;Y772</f>
        <v>8210Main Campus</v>
      </c>
      <c r="W772" s="100">
        <v>8210</v>
      </c>
      <c r="X772" s="101" t="s">
        <v>492</v>
      </c>
      <c r="Y772" s="100" t="s">
        <v>231</v>
      </c>
      <c r="Z772" s="100" t="s">
        <v>628</v>
      </c>
      <c r="AA772" s="100" t="s">
        <v>520</v>
      </c>
      <c r="AB772" s="16"/>
    </row>
    <row r="773" spans="22:28" x14ac:dyDescent="0.25">
      <c r="V773" s="6"/>
      <c r="W773" s="6">
        <v>8210</v>
      </c>
      <c r="X773" s="6">
        <v>95</v>
      </c>
      <c r="Y773" s="6" t="s">
        <v>1127</v>
      </c>
      <c r="Z773" s="6"/>
      <c r="AA773" s="6"/>
      <c r="AB773" s="16"/>
    </row>
    <row r="774" spans="22:28" x14ac:dyDescent="0.25">
      <c r="V774" s="6" t="str">
        <f>W774&amp;Y774</f>
        <v>8215Main Campus</v>
      </c>
      <c r="W774" s="100">
        <v>8215</v>
      </c>
      <c r="X774" s="101" t="s">
        <v>492</v>
      </c>
      <c r="Y774" s="100" t="s">
        <v>231</v>
      </c>
      <c r="Z774" s="100" t="s">
        <v>737</v>
      </c>
      <c r="AA774" s="100" t="s">
        <v>525</v>
      </c>
      <c r="AB774" s="16"/>
    </row>
    <row r="775" spans="22:28" x14ac:dyDescent="0.25">
      <c r="V775" s="6"/>
      <c r="W775" s="6">
        <v>8215</v>
      </c>
      <c r="X775" s="6">
        <v>95</v>
      </c>
      <c r="Y775" s="6" t="s">
        <v>1127</v>
      </c>
      <c r="Z775" s="6"/>
      <c r="AA775" s="6"/>
      <c r="AB775" s="16"/>
    </row>
    <row r="776" spans="22:28" x14ac:dyDescent="0.25">
      <c r="V776" s="6" t="str">
        <f>W776&amp;Y776</f>
        <v>8224Distance Learning</v>
      </c>
      <c r="W776" s="100">
        <v>8224</v>
      </c>
      <c r="X776" s="101" t="s">
        <v>1512</v>
      </c>
      <c r="Y776" s="100" t="s">
        <v>1601</v>
      </c>
      <c r="Z776" s="100" t="s">
        <v>1281</v>
      </c>
      <c r="AA776" s="100" t="s">
        <v>1281</v>
      </c>
      <c r="AB776" s="16"/>
    </row>
    <row r="777" spans="22:28" x14ac:dyDescent="0.25">
      <c r="V777" s="6" t="str">
        <f>W777&amp;Y777</f>
        <v>8224Main Campus</v>
      </c>
      <c r="W777" s="100">
        <v>8224</v>
      </c>
      <c r="X777" s="101" t="s">
        <v>492</v>
      </c>
      <c r="Y777" s="100" t="s">
        <v>231</v>
      </c>
      <c r="Z777" s="100" t="s">
        <v>649</v>
      </c>
      <c r="AA777" s="100" t="s">
        <v>514</v>
      </c>
      <c r="AB777" s="16"/>
    </row>
    <row r="778" spans="22:28" x14ac:dyDescent="0.25">
      <c r="V778" s="6"/>
      <c r="W778" s="6">
        <v>8224</v>
      </c>
      <c r="X778" s="6">
        <v>95</v>
      </c>
      <c r="Y778" s="6" t="s">
        <v>1127</v>
      </c>
      <c r="Z778" s="6"/>
      <c r="AA778" s="6"/>
      <c r="AB778" s="16"/>
    </row>
    <row r="779" spans="22:28" x14ac:dyDescent="0.25">
      <c r="V779" s="6" t="str">
        <f>W779&amp;Y779</f>
        <v>8247Hamilton Campus</v>
      </c>
      <c r="W779" s="100">
        <v>8247</v>
      </c>
      <c r="X779" s="101" t="s">
        <v>492</v>
      </c>
      <c r="Y779" s="100" t="s">
        <v>363</v>
      </c>
      <c r="Z779" s="100" t="s">
        <v>516</v>
      </c>
      <c r="AA779" s="100" t="s">
        <v>517</v>
      </c>
      <c r="AB779" s="16"/>
    </row>
    <row r="780" spans="22:28" x14ac:dyDescent="0.25">
      <c r="V780" s="6"/>
      <c r="W780" s="6">
        <v>8247</v>
      </c>
      <c r="X780" s="6">
        <v>95</v>
      </c>
      <c r="Y780" s="6" t="s">
        <v>1127</v>
      </c>
      <c r="Z780" s="6"/>
      <c r="AA780" s="6"/>
      <c r="AB780" s="16"/>
    </row>
    <row r="781" spans="22:28" x14ac:dyDescent="0.25">
      <c r="V781" s="6" t="str">
        <f>W781&amp;Y781</f>
        <v>8252601 Manukau Campus</v>
      </c>
      <c r="W781" s="100">
        <v>8252</v>
      </c>
      <c r="X781" s="101" t="s">
        <v>508</v>
      </c>
      <c r="Y781" s="100" t="s">
        <v>827</v>
      </c>
      <c r="Z781" s="100" t="s">
        <v>580</v>
      </c>
      <c r="AA781" s="100" t="s">
        <v>520</v>
      </c>
      <c r="AB781" s="16"/>
    </row>
    <row r="782" spans="22:28" x14ac:dyDescent="0.25">
      <c r="V782" s="6" t="str">
        <f>W782&amp;Y782</f>
        <v>8252Botany Campus</v>
      </c>
      <c r="W782" s="100">
        <v>8252</v>
      </c>
      <c r="X782" s="101" t="s">
        <v>506</v>
      </c>
      <c r="Y782" s="100" t="s">
        <v>356</v>
      </c>
      <c r="Z782" s="100" t="s">
        <v>580</v>
      </c>
      <c r="AA782" s="100" t="s">
        <v>520</v>
      </c>
      <c r="AB782" s="16"/>
    </row>
    <row r="783" spans="22:28" x14ac:dyDescent="0.25">
      <c r="V783" s="6" t="str">
        <f>W783&amp;Y783</f>
        <v>8252Glen Innes Campus</v>
      </c>
      <c r="W783" s="100">
        <v>8252</v>
      </c>
      <c r="X783" s="101" t="s">
        <v>502</v>
      </c>
      <c r="Y783" s="100" t="s">
        <v>354</v>
      </c>
      <c r="Z783" s="100" t="s">
        <v>519</v>
      </c>
      <c r="AA783" s="100" t="s">
        <v>520</v>
      </c>
      <c r="AB783" s="16"/>
    </row>
    <row r="784" spans="22:28" x14ac:dyDescent="0.25">
      <c r="V784" s="6" t="str">
        <f>W784&amp;Y784</f>
        <v>8252Main Campus</v>
      </c>
      <c r="W784" s="100">
        <v>8252</v>
      </c>
      <c r="X784" s="101" t="s">
        <v>492</v>
      </c>
      <c r="Y784" s="100" t="s">
        <v>231</v>
      </c>
      <c r="Z784" s="100" t="s">
        <v>580</v>
      </c>
      <c r="AA784" s="100" t="s">
        <v>520</v>
      </c>
      <c r="AB784" s="16"/>
    </row>
    <row r="785" spans="22:28" x14ac:dyDescent="0.25">
      <c r="V785" s="6"/>
      <c r="W785" s="6">
        <v>8252</v>
      </c>
      <c r="X785" s="6">
        <v>95</v>
      </c>
      <c r="Y785" s="6" t="s">
        <v>1127</v>
      </c>
      <c r="Z785" s="6"/>
      <c r="AA785" s="6"/>
      <c r="AB785" s="16"/>
    </row>
    <row r="786" spans="22:28" x14ac:dyDescent="0.25">
      <c r="V786" s="6" t="str">
        <f>W786&amp;Y786</f>
        <v>8252Onehunga Campus</v>
      </c>
      <c r="W786" s="100">
        <v>8252</v>
      </c>
      <c r="X786" s="101" t="s">
        <v>504</v>
      </c>
      <c r="Y786" s="100" t="s">
        <v>355</v>
      </c>
      <c r="Z786" s="100" t="s">
        <v>519</v>
      </c>
      <c r="AA786" s="100" t="s">
        <v>520</v>
      </c>
      <c r="AB786" s="16"/>
    </row>
    <row r="787" spans="22:28" x14ac:dyDescent="0.25">
      <c r="V787" s="6" t="str">
        <f>W787&amp;Y787</f>
        <v>8252Takapuna Campus</v>
      </c>
      <c r="W787" s="100">
        <v>8252</v>
      </c>
      <c r="X787" s="101" t="s">
        <v>507</v>
      </c>
      <c r="Y787" s="100" t="s">
        <v>357</v>
      </c>
      <c r="Z787" s="100" t="s">
        <v>578</v>
      </c>
      <c r="AA787" s="100" t="s">
        <v>520</v>
      </c>
      <c r="AB787" s="16"/>
    </row>
    <row r="788" spans="22:28" x14ac:dyDescent="0.25">
      <c r="V788" s="6" t="str">
        <f>W788&amp;Y788</f>
        <v>8265Nelson Campus</v>
      </c>
      <c r="W788" s="100">
        <v>8265</v>
      </c>
      <c r="X788" s="101" t="s">
        <v>507</v>
      </c>
      <c r="Y788" s="100" t="s">
        <v>707</v>
      </c>
      <c r="Z788" s="100" t="s">
        <v>708</v>
      </c>
      <c r="AA788" s="100" t="s">
        <v>570</v>
      </c>
      <c r="AB788" s="16"/>
    </row>
    <row r="789" spans="22:28" x14ac:dyDescent="0.25">
      <c r="V789" s="6"/>
      <c r="W789" s="6">
        <v>8265</v>
      </c>
      <c r="X789" s="6">
        <v>95</v>
      </c>
      <c r="Y789" s="6" t="s">
        <v>1127</v>
      </c>
      <c r="Z789" s="6"/>
      <c r="AA789" s="6"/>
      <c r="AB789" s="16"/>
    </row>
    <row r="790" spans="22:28" x14ac:dyDescent="0.25">
      <c r="V790" s="6" t="str">
        <f t="shared" ref="V790:V800" si="33">W790&amp;Y790</f>
        <v>8265Wellcare Education</v>
      </c>
      <c r="W790" s="100">
        <v>8265</v>
      </c>
      <c r="X790" s="101" t="s">
        <v>492</v>
      </c>
      <c r="Y790" s="100" t="s">
        <v>828</v>
      </c>
      <c r="Z790" s="100" t="s">
        <v>568</v>
      </c>
      <c r="AA790" s="100" t="s">
        <v>511</v>
      </c>
      <c r="AB790" s="16"/>
    </row>
    <row r="791" spans="22:28" x14ac:dyDescent="0.25">
      <c r="V791" s="6" t="str">
        <f t="shared" si="33"/>
        <v>8265Wellcare Education Ltd - Auckland</v>
      </c>
      <c r="W791" s="100">
        <v>8265</v>
      </c>
      <c r="X791" s="101" t="s">
        <v>512</v>
      </c>
      <c r="Y791" s="100" t="s">
        <v>1724</v>
      </c>
      <c r="Z791" s="100" t="s">
        <v>519</v>
      </c>
      <c r="AA791" s="100" t="s">
        <v>520</v>
      </c>
      <c r="AB791" s="16"/>
    </row>
    <row r="792" spans="22:28" x14ac:dyDescent="0.25">
      <c r="V792" s="6" t="str">
        <f t="shared" si="33"/>
        <v>8265Wellcare Education Ltd - Christchurch</v>
      </c>
      <c r="W792" s="100">
        <v>8265</v>
      </c>
      <c r="X792" s="101" t="s">
        <v>522</v>
      </c>
      <c r="Y792" s="100" t="s">
        <v>1728</v>
      </c>
      <c r="Z792" s="100" t="s">
        <v>498</v>
      </c>
      <c r="AA792" s="100" t="s">
        <v>497</v>
      </c>
      <c r="AB792" s="16"/>
    </row>
    <row r="793" spans="22:28" x14ac:dyDescent="0.25">
      <c r="V793" s="6" t="str">
        <f t="shared" si="33"/>
        <v>8265Wellcare Education Ltd - Dunedin</v>
      </c>
      <c r="W793" s="100">
        <v>8265</v>
      </c>
      <c r="X793" s="101" t="s">
        <v>535</v>
      </c>
      <c r="Y793" s="100" t="s">
        <v>1731</v>
      </c>
      <c r="Z793" s="100" t="s">
        <v>503</v>
      </c>
      <c r="AA793" s="100" t="s">
        <v>500</v>
      </c>
      <c r="AB793" s="16"/>
    </row>
    <row r="794" spans="22:28" x14ac:dyDescent="0.25">
      <c r="V794" s="6" t="str">
        <f t="shared" si="33"/>
        <v>8265Wellcare Education Ltd - Hamilton</v>
      </c>
      <c r="W794" s="100">
        <v>8265</v>
      </c>
      <c r="X794" s="101" t="s">
        <v>509</v>
      </c>
      <c r="Y794" s="100" t="s">
        <v>1723</v>
      </c>
      <c r="Z794" s="100" t="s">
        <v>516</v>
      </c>
      <c r="AA794" s="100" t="s">
        <v>517</v>
      </c>
      <c r="AB794" s="16"/>
    </row>
    <row r="795" spans="22:28" x14ac:dyDescent="0.25">
      <c r="V795" s="6" t="str">
        <f t="shared" si="33"/>
        <v>8265Wellcare Education Ltd - Kapiti</v>
      </c>
      <c r="W795" s="100">
        <v>8265</v>
      </c>
      <c r="X795" s="101" t="s">
        <v>521</v>
      </c>
      <c r="Y795" s="100" t="s">
        <v>1727</v>
      </c>
      <c r="Z795" s="100" t="s">
        <v>664</v>
      </c>
      <c r="AA795" s="100" t="s">
        <v>511</v>
      </c>
      <c r="AB795" s="16"/>
    </row>
    <row r="796" spans="22:28" x14ac:dyDescent="0.25">
      <c r="V796" s="6" t="str">
        <f t="shared" si="33"/>
        <v>8265Wellcare Education Ltd - Levin</v>
      </c>
      <c r="W796" s="100">
        <v>8265</v>
      </c>
      <c r="X796" s="101" t="s">
        <v>534</v>
      </c>
      <c r="Y796" s="100" t="s">
        <v>1730</v>
      </c>
      <c r="Z796" s="100" t="s">
        <v>669</v>
      </c>
      <c r="AA796" s="100" t="s">
        <v>668</v>
      </c>
      <c r="AB796" s="16"/>
    </row>
    <row r="797" spans="22:28" x14ac:dyDescent="0.25">
      <c r="V797" s="6" t="str">
        <f t="shared" si="33"/>
        <v>8265Wellcare Education Ltd - Nelson</v>
      </c>
      <c r="W797" s="100">
        <v>8265</v>
      </c>
      <c r="X797" s="101" t="s">
        <v>518</v>
      </c>
      <c r="Y797" s="100" t="s">
        <v>1726</v>
      </c>
      <c r="Z797" s="100" t="s">
        <v>693</v>
      </c>
      <c r="AA797" s="100" t="s">
        <v>694</v>
      </c>
      <c r="AB797" s="16"/>
    </row>
    <row r="798" spans="22:28" x14ac:dyDescent="0.25">
      <c r="V798" s="6" t="str">
        <f t="shared" si="33"/>
        <v>8265Wellcare Education Ltd - Palmerston North</v>
      </c>
      <c r="W798" s="100">
        <v>8265</v>
      </c>
      <c r="X798" s="101" t="s">
        <v>533</v>
      </c>
      <c r="Y798" s="100" t="s">
        <v>1729</v>
      </c>
      <c r="Z798" s="100" t="s">
        <v>667</v>
      </c>
      <c r="AA798" s="100" t="s">
        <v>668</v>
      </c>
      <c r="AB798" s="16"/>
    </row>
    <row r="799" spans="22:28" x14ac:dyDescent="0.25">
      <c r="V799" s="6" t="str">
        <f t="shared" si="33"/>
        <v>8265Wellcare Education Ltd - Wellington</v>
      </c>
      <c r="W799" s="100">
        <v>8265</v>
      </c>
      <c r="X799" s="101" t="s">
        <v>515</v>
      </c>
      <c r="Y799" s="100" t="s">
        <v>1725</v>
      </c>
      <c r="Z799" s="100" t="s">
        <v>568</v>
      </c>
      <c r="AA799" s="100" t="s">
        <v>511</v>
      </c>
      <c r="AB799" s="16"/>
    </row>
    <row r="800" spans="22:28" x14ac:dyDescent="0.25">
      <c r="V800" s="6" t="str">
        <f t="shared" si="33"/>
        <v>8270Mt Maunganui CAD</v>
      </c>
      <c r="W800" s="100">
        <v>8270</v>
      </c>
      <c r="X800" s="101" t="s">
        <v>508</v>
      </c>
      <c r="Y800" s="100" t="s">
        <v>832</v>
      </c>
      <c r="Z800" s="100" t="s">
        <v>524</v>
      </c>
      <c r="AA800" s="100" t="s">
        <v>525</v>
      </c>
      <c r="AB800" s="16"/>
    </row>
    <row r="801" spans="22:28" x14ac:dyDescent="0.25">
      <c r="V801" s="6"/>
      <c r="W801" s="6">
        <v>8270</v>
      </c>
      <c r="X801" s="6">
        <v>95</v>
      </c>
      <c r="Y801" s="6" t="s">
        <v>1127</v>
      </c>
      <c r="Z801" s="6"/>
      <c r="AA801" s="6"/>
      <c r="AB801" s="16"/>
    </row>
    <row r="802" spans="22:28" x14ac:dyDescent="0.25">
      <c r="V802" s="6" t="str">
        <f t="shared" ref="V802:V809" si="34">W802&amp;Y802</f>
        <v>8270Papakura</v>
      </c>
      <c r="W802" s="100">
        <v>8270</v>
      </c>
      <c r="X802" s="101" t="s">
        <v>502</v>
      </c>
      <c r="Y802" s="100" t="s">
        <v>829</v>
      </c>
      <c r="Z802" s="100" t="s">
        <v>628</v>
      </c>
      <c r="AA802" s="100" t="s">
        <v>520</v>
      </c>
      <c r="AB802" s="16"/>
    </row>
    <row r="803" spans="22:28" x14ac:dyDescent="0.25">
      <c r="V803" s="6" t="str">
        <f t="shared" si="34"/>
        <v>8270Rotorua</v>
      </c>
      <c r="W803" s="100">
        <v>8270</v>
      </c>
      <c r="X803" s="101" t="s">
        <v>492</v>
      </c>
      <c r="Y803" s="100" t="s">
        <v>329</v>
      </c>
      <c r="Z803" s="100" t="s">
        <v>526</v>
      </c>
      <c r="AA803" s="100" t="s">
        <v>525</v>
      </c>
      <c r="AB803" s="16"/>
    </row>
    <row r="804" spans="22:28" x14ac:dyDescent="0.25">
      <c r="V804" s="6" t="str">
        <f t="shared" si="34"/>
        <v>8270Rotorua (CAD)</v>
      </c>
      <c r="W804" s="100">
        <v>8270</v>
      </c>
      <c r="X804" s="101" t="s">
        <v>506</v>
      </c>
      <c r="Y804" s="100" t="s">
        <v>831</v>
      </c>
      <c r="Z804" s="100" t="s">
        <v>526</v>
      </c>
      <c r="AA804" s="100" t="s">
        <v>525</v>
      </c>
      <c r="AB804" s="16"/>
    </row>
    <row r="805" spans="22:28" x14ac:dyDescent="0.25">
      <c r="V805" s="6" t="str">
        <f t="shared" si="34"/>
        <v>8270Tawa</v>
      </c>
      <c r="W805" s="100">
        <v>8270</v>
      </c>
      <c r="X805" s="101" t="s">
        <v>504</v>
      </c>
      <c r="Y805" s="100" t="s">
        <v>830</v>
      </c>
      <c r="Z805" s="100" t="s">
        <v>568</v>
      </c>
      <c r="AA805" s="100" t="s">
        <v>511</v>
      </c>
      <c r="AB805" s="16"/>
    </row>
    <row r="806" spans="22:28" x14ac:dyDescent="0.25">
      <c r="V806" s="6" t="str">
        <f t="shared" si="34"/>
        <v>8277Botany</v>
      </c>
      <c r="W806" s="100">
        <v>8277</v>
      </c>
      <c r="X806" s="101" t="s">
        <v>502</v>
      </c>
      <c r="Y806" s="100" t="s">
        <v>817</v>
      </c>
      <c r="Z806" s="100" t="s">
        <v>580</v>
      </c>
      <c r="AA806" s="100" t="s">
        <v>520</v>
      </c>
      <c r="AB806" s="16"/>
    </row>
    <row r="807" spans="22:28" x14ac:dyDescent="0.25">
      <c r="V807" s="6" t="str">
        <f t="shared" si="34"/>
        <v>8277Distance Learning</v>
      </c>
      <c r="W807" s="100">
        <v>8277</v>
      </c>
      <c r="X807" s="101" t="s">
        <v>1512</v>
      </c>
      <c r="Y807" s="100" t="s">
        <v>1601</v>
      </c>
      <c r="Z807" s="100" t="s">
        <v>1281</v>
      </c>
      <c r="AA807" s="100" t="s">
        <v>1281</v>
      </c>
      <c r="AB807" s="16"/>
    </row>
    <row r="808" spans="22:28" x14ac:dyDescent="0.25">
      <c r="V808" s="6" t="str">
        <f t="shared" si="34"/>
        <v>8277ITC / NorthTec</v>
      </c>
      <c r="W808" s="102">
        <v>8277</v>
      </c>
      <c r="X808" s="103" t="s">
        <v>506</v>
      </c>
      <c r="Y808" s="102" t="s">
        <v>1732</v>
      </c>
      <c r="Z808" s="102" t="s">
        <v>556</v>
      </c>
      <c r="AA808" s="102" t="s">
        <v>556</v>
      </c>
      <c r="AB808" s="16"/>
    </row>
    <row r="809" spans="22:28" x14ac:dyDescent="0.25">
      <c r="V809" s="6" t="str">
        <f t="shared" si="34"/>
        <v>8277Main Campus</v>
      </c>
      <c r="W809" s="100">
        <v>8277</v>
      </c>
      <c r="X809" s="101" t="s">
        <v>492</v>
      </c>
      <c r="Y809" s="100" t="s">
        <v>231</v>
      </c>
      <c r="Z809" s="100" t="s">
        <v>519</v>
      </c>
      <c r="AA809" s="100" t="s">
        <v>520</v>
      </c>
      <c r="AB809" s="16"/>
    </row>
    <row r="810" spans="22:28" x14ac:dyDescent="0.25">
      <c r="V810" s="6"/>
      <c r="W810" s="6">
        <v>8277</v>
      </c>
      <c r="X810" s="6">
        <v>95</v>
      </c>
      <c r="Y810" s="6" t="s">
        <v>1127</v>
      </c>
      <c r="Z810" s="6"/>
      <c r="AA810" s="6"/>
      <c r="AB810" s="16"/>
    </row>
    <row r="811" spans="22:28" x14ac:dyDescent="0.25">
      <c r="V811" s="6" t="str">
        <f>W811&amp;Y811</f>
        <v>8277Takapuna</v>
      </c>
      <c r="W811" s="100">
        <v>8277</v>
      </c>
      <c r="X811" s="101" t="s">
        <v>504</v>
      </c>
      <c r="Y811" s="100" t="s">
        <v>573</v>
      </c>
      <c r="Z811" s="100" t="s">
        <v>578</v>
      </c>
      <c r="AA811" s="100" t="s">
        <v>520</v>
      </c>
      <c r="AB811" s="16"/>
    </row>
    <row r="812" spans="22:28" x14ac:dyDescent="0.25">
      <c r="V812" s="6" t="str">
        <f>W812&amp;Y812</f>
        <v>8292Main Campus</v>
      </c>
      <c r="W812" s="100">
        <v>8292</v>
      </c>
      <c r="X812" s="101" t="s">
        <v>492</v>
      </c>
      <c r="Y812" s="100" t="s">
        <v>231</v>
      </c>
      <c r="Z812" s="100" t="s">
        <v>715</v>
      </c>
      <c r="AA812" s="100" t="s">
        <v>500</v>
      </c>
      <c r="AB812" s="16"/>
    </row>
    <row r="813" spans="22:28" x14ac:dyDescent="0.25">
      <c r="V813" s="6"/>
      <c r="W813" s="6">
        <v>8292</v>
      </c>
      <c r="X813" s="6">
        <v>95</v>
      </c>
      <c r="Y813" s="6" t="s">
        <v>1127</v>
      </c>
      <c r="Z813" s="6"/>
      <c r="AA813" s="6"/>
      <c r="AB813" s="16"/>
    </row>
    <row r="814" spans="22:28" x14ac:dyDescent="0.25">
      <c r="V814" s="6" t="str">
        <f>W814&amp;Y814</f>
        <v>8308Main Campus</v>
      </c>
      <c r="W814" s="100">
        <v>8308</v>
      </c>
      <c r="X814" s="101" t="s">
        <v>492</v>
      </c>
      <c r="Y814" s="100" t="s">
        <v>231</v>
      </c>
      <c r="Z814" s="100" t="s">
        <v>649</v>
      </c>
      <c r="AA814" s="100" t="s">
        <v>514</v>
      </c>
      <c r="AB814" s="16"/>
    </row>
    <row r="815" spans="22:28" x14ac:dyDescent="0.25">
      <c r="V815" s="6"/>
      <c r="W815" s="6">
        <v>8308</v>
      </c>
      <c r="X815" s="6">
        <v>95</v>
      </c>
      <c r="Y815" s="6" t="s">
        <v>1127</v>
      </c>
      <c r="Z815" s="6"/>
      <c r="AA815" s="6"/>
      <c r="AB815" s="16"/>
    </row>
    <row r="816" spans="22:28" x14ac:dyDescent="0.25">
      <c r="V816" s="6" t="str">
        <f>W816&amp;Y816</f>
        <v>8329Main Campus</v>
      </c>
      <c r="W816" s="100">
        <v>8329</v>
      </c>
      <c r="X816" s="101" t="s">
        <v>492</v>
      </c>
      <c r="Y816" s="100" t="s">
        <v>231</v>
      </c>
      <c r="Z816" s="100" t="s">
        <v>580</v>
      </c>
      <c r="AA816" s="100" t="s">
        <v>520</v>
      </c>
      <c r="AB816" s="16"/>
    </row>
    <row r="817" spans="22:28" x14ac:dyDescent="0.25">
      <c r="V817" s="6"/>
      <c r="W817" s="6">
        <v>8329</v>
      </c>
      <c r="X817" s="6">
        <v>95</v>
      </c>
      <c r="Y817" s="6" t="s">
        <v>1127</v>
      </c>
      <c r="Z817" s="6"/>
      <c r="AA817" s="6"/>
      <c r="AB817" s="16"/>
    </row>
    <row r="818" spans="22:28" x14ac:dyDescent="0.25">
      <c r="V818" s="6" t="str">
        <f>W818&amp;Y818</f>
        <v>8331Manukau</v>
      </c>
      <c r="W818" s="100">
        <v>8331</v>
      </c>
      <c r="X818" s="101" t="s">
        <v>492</v>
      </c>
      <c r="Y818" s="100" t="s">
        <v>352</v>
      </c>
      <c r="Z818" s="100" t="s">
        <v>580</v>
      </c>
      <c r="AA818" s="100" t="s">
        <v>520</v>
      </c>
      <c r="AB818" s="16"/>
    </row>
    <row r="819" spans="22:28" x14ac:dyDescent="0.25">
      <c r="V819" s="6" t="str">
        <f>W819&amp;Y819</f>
        <v>8331Mt Smart Stadium</v>
      </c>
      <c r="W819" s="100">
        <v>8331</v>
      </c>
      <c r="X819" s="101" t="s">
        <v>504</v>
      </c>
      <c r="Y819" s="100" t="s">
        <v>1733</v>
      </c>
      <c r="Z819" s="100" t="s">
        <v>519</v>
      </c>
      <c r="AA819" s="100" t="s">
        <v>520</v>
      </c>
      <c r="AB819" s="16"/>
    </row>
    <row r="820" spans="22:28" x14ac:dyDescent="0.25">
      <c r="V820" s="6"/>
      <c r="W820" s="6">
        <v>8331</v>
      </c>
      <c r="X820" s="6">
        <v>95</v>
      </c>
      <c r="Y820" s="6" t="s">
        <v>1127</v>
      </c>
      <c r="Z820" s="6"/>
      <c r="AA820" s="6"/>
      <c r="AB820" s="16"/>
    </row>
    <row r="821" spans="22:28" x14ac:dyDescent="0.25">
      <c r="V821" s="6" t="str">
        <f>W821&amp;Y821</f>
        <v>8331Onehunga</v>
      </c>
      <c r="W821" s="100">
        <v>8331</v>
      </c>
      <c r="X821" s="101" t="s">
        <v>502</v>
      </c>
      <c r="Y821" s="100" t="s">
        <v>834</v>
      </c>
      <c r="Z821" s="100" t="s">
        <v>519</v>
      </c>
      <c r="AA821" s="100" t="s">
        <v>520</v>
      </c>
      <c r="AB821" s="16"/>
    </row>
    <row r="822" spans="22:28" x14ac:dyDescent="0.25">
      <c r="V822" s="6" t="str">
        <f>W822&amp;Y822</f>
        <v>8332Main Campus</v>
      </c>
      <c r="W822" s="100">
        <v>8332</v>
      </c>
      <c r="X822" s="101" t="s">
        <v>492</v>
      </c>
      <c r="Y822" s="100" t="s">
        <v>231</v>
      </c>
      <c r="Z822" s="100" t="s">
        <v>671</v>
      </c>
      <c r="AA822" s="100" t="s">
        <v>668</v>
      </c>
      <c r="AB822" s="16"/>
    </row>
    <row r="823" spans="22:28" x14ac:dyDescent="0.25">
      <c r="V823" s="6"/>
      <c r="W823" s="6">
        <v>8332</v>
      </c>
      <c r="X823" s="6">
        <v>95</v>
      </c>
      <c r="Y823" s="6" t="s">
        <v>1127</v>
      </c>
      <c r="Z823" s="6"/>
      <c r="AA823" s="6"/>
      <c r="AB823" s="16"/>
    </row>
    <row r="824" spans="22:28" x14ac:dyDescent="0.25">
      <c r="V824" s="6" t="str">
        <f>W824&amp;Y824</f>
        <v>8356Main Campus</v>
      </c>
      <c r="W824" s="100">
        <v>8356</v>
      </c>
      <c r="X824" s="101" t="s">
        <v>492</v>
      </c>
      <c r="Y824" s="100" t="s">
        <v>231</v>
      </c>
      <c r="Z824" s="100" t="s">
        <v>649</v>
      </c>
      <c r="AA824" s="100" t="s">
        <v>514</v>
      </c>
      <c r="AB824" s="16"/>
    </row>
    <row r="825" spans="22:28" x14ac:dyDescent="0.25">
      <c r="V825" s="6"/>
      <c r="W825" s="6">
        <v>8356</v>
      </c>
      <c r="X825" s="6">
        <v>95</v>
      </c>
      <c r="Y825" s="6" t="s">
        <v>1127</v>
      </c>
      <c r="Z825" s="6"/>
      <c r="AA825" s="6"/>
      <c r="AB825" s="16"/>
    </row>
    <row r="826" spans="22:28" x14ac:dyDescent="0.25">
      <c r="V826" s="6" t="str">
        <f>W826&amp;Y826</f>
        <v>8360Main Campus</v>
      </c>
      <c r="W826" s="100">
        <v>8360</v>
      </c>
      <c r="X826" s="101" t="s">
        <v>492</v>
      </c>
      <c r="Y826" s="100" t="s">
        <v>231</v>
      </c>
      <c r="Z826" s="100" t="s">
        <v>637</v>
      </c>
      <c r="AA826" s="100" t="s">
        <v>638</v>
      </c>
      <c r="AB826" s="16"/>
    </row>
    <row r="827" spans="22:28" x14ac:dyDescent="0.25">
      <c r="V827" s="6"/>
      <c r="W827" s="6">
        <v>8360</v>
      </c>
      <c r="X827" s="6">
        <v>95</v>
      </c>
      <c r="Y827" s="6" t="s">
        <v>1127</v>
      </c>
      <c r="Z827" s="6"/>
      <c r="AA827" s="6"/>
      <c r="AB827" s="16"/>
    </row>
    <row r="828" spans="22:28" x14ac:dyDescent="0.25">
      <c r="V828" s="6" t="str">
        <f t="shared" ref="V828:V833" si="35">W828&amp;Y828</f>
        <v>8365Adventure Education - Gisborne</v>
      </c>
      <c r="W828" s="100">
        <v>8365</v>
      </c>
      <c r="X828" s="101" t="s">
        <v>602</v>
      </c>
      <c r="Y828" s="100" t="s">
        <v>839</v>
      </c>
      <c r="Z828" s="100" t="s">
        <v>528</v>
      </c>
      <c r="AA828" s="100" t="s">
        <v>529</v>
      </c>
      <c r="AB828" s="16"/>
    </row>
    <row r="829" spans="22:28" x14ac:dyDescent="0.25">
      <c r="V829" s="6" t="str">
        <f t="shared" si="35"/>
        <v>8365Adventure Education - Hamilton</v>
      </c>
      <c r="W829" s="100">
        <v>8365</v>
      </c>
      <c r="X829" s="101" t="s">
        <v>539</v>
      </c>
      <c r="Y829" s="100" t="s">
        <v>836</v>
      </c>
      <c r="Z829" s="100" t="s">
        <v>516</v>
      </c>
      <c r="AA829" s="100" t="s">
        <v>517</v>
      </c>
      <c r="AB829" s="16"/>
    </row>
    <row r="830" spans="22:28" x14ac:dyDescent="0.25">
      <c r="V830" s="6" t="str">
        <f t="shared" si="35"/>
        <v>8365Adventure Education - Invercargill</v>
      </c>
      <c r="W830" s="100">
        <v>8365</v>
      </c>
      <c r="X830" s="101" t="s">
        <v>508</v>
      </c>
      <c r="Y830" s="100" t="s">
        <v>835</v>
      </c>
      <c r="Z830" s="100" t="s">
        <v>720</v>
      </c>
      <c r="AA830" s="100" t="s">
        <v>721</v>
      </c>
      <c r="AB830" s="16"/>
    </row>
    <row r="831" spans="22:28" x14ac:dyDescent="0.25">
      <c r="V831" s="6" t="str">
        <f t="shared" si="35"/>
        <v>8365Adventure Education - Napier</v>
      </c>
      <c r="W831" s="100">
        <v>8365</v>
      </c>
      <c r="X831" s="101" t="s">
        <v>545</v>
      </c>
      <c r="Y831" s="100" t="s">
        <v>837</v>
      </c>
      <c r="Z831" s="100" t="s">
        <v>513</v>
      </c>
      <c r="AA831" s="100" t="s">
        <v>514</v>
      </c>
      <c r="AB831" s="16"/>
    </row>
    <row r="832" spans="22:28" x14ac:dyDescent="0.25">
      <c r="V832" s="6" t="str">
        <f t="shared" si="35"/>
        <v>8365Khyber Pass Road</v>
      </c>
      <c r="W832" s="100">
        <v>8365</v>
      </c>
      <c r="X832" s="101" t="s">
        <v>773</v>
      </c>
      <c r="Y832" s="100" t="s">
        <v>1735</v>
      </c>
      <c r="Z832" s="100" t="s">
        <v>519</v>
      </c>
      <c r="AA832" s="100" t="s">
        <v>520</v>
      </c>
      <c r="AB832" s="16"/>
    </row>
    <row r="833" spans="22:28" x14ac:dyDescent="0.25">
      <c r="V833" s="6" t="str">
        <f t="shared" si="35"/>
        <v>8365Manukau</v>
      </c>
      <c r="W833" s="100">
        <v>8365</v>
      </c>
      <c r="X833" s="101" t="s">
        <v>540</v>
      </c>
      <c r="Y833" s="100" t="s">
        <v>352</v>
      </c>
      <c r="Z833" s="100" t="s">
        <v>580</v>
      </c>
      <c r="AA833" s="100" t="s">
        <v>520</v>
      </c>
      <c r="AB833" s="16"/>
    </row>
    <row r="834" spans="22:28" x14ac:dyDescent="0.25">
      <c r="V834" s="6"/>
      <c r="W834" s="6">
        <v>8365</v>
      </c>
      <c r="X834" s="6">
        <v>95</v>
      </c>
      <c r="Y834" s="6" t="s">
        <v>1127</v>
      </c>
      <c r="Z834" s="6"/>
      <c r="AA834" s="6"/>
      <c r="AB834" s="16"/>
    </row>
    <row r="835" spans="22:28" x14ac:dyDescent="0.25">
      <c r="V835" s="6" t="str">
        <f>W835&amp;Y835</f>
        <v>8365Tauranga (Head Office)</v>
      </c>
      <c r="W835" s="100">
        <v>8365</v>
      </c>
      <c r="X835" s="101" t="s">
        <v>492</v>
      </c>
      <c r="Y835" s="100" t="s">
        <v>1734</v>
      </c>
      <c r="Z835" s="100" t="s">
        <v>524</v>
      </c>
      <c r="AA835" s="100" t="s">
        <v>525</v>
      </c>
      <c r="AB835" s="16"/>
    </row>
    <row r="836" spans="22:28" x14ac:dyDescent="0.25">
      <c r="V836" s="6" t="str">
        <f>W836&amp;Y836</f>
        <v>8365The Dive Shop Wellington</v>
      </c>
      <c r="W836" s="100">
        <v>8365</v>
      </c>
      <c r="X836" s="101" t="s">
        <v>550</v>
      </c>
      <c r="Y836" s="100" t="s">
        <v>838</v>
      </c>
      <c r="Z836" s="100" t="s">
        <v>658</v>
      </c>
      <c r="AA836" s="100" t="s">
        <v>511</v>
      </c>
      <c r="AB836" s="16"/>
    </row>
    <row r="837" spans="22:28" x14ac:dyDescent="0.25">
      <c r="V837" s="6" t="str">
        <f>W837&amp;Y837</f>
        <v>8365Whangarei</v>
      </c>
      <c r="W837" s="100">
        <v>8365</v>
      </c>
      <c r="X837" s="101" t="s">
        <v>645</v>
      </c>
      <c r="Y837" s="100" t="s">
        <v>267</v>
      </c>
      <c r="Z837" s="100" t="s">
        <v>530</v>
      </c>
      <c r="AA837" s="100" t="s">
        <v>531</v>
      </c>
      <c r="AB837" s="16"/>
    </row>
    <row r="838" spans="22:28" x14ac:dyDescent="0.25">
      <c r="V838" s="6" t="str">
        <f>W838&amp;Y838</f>
        <v>8379Hair to Train @ The Mount</v>
      </c>
      <c r="W838" s="100">
        <v>8379</v>
      </c>
      <c r="X838" s="101" t="s">
        <v>502</v>
      </c>
      <c r="Y838" s="100" t="s">
        <v>840</v>
      </c>
      <c r="Z838" s="100" t="s">
        <v>524</v>
      </c>
      <c r="AA838" s="100" t="s">
        <v>525</v>
      </c>
      <c r="AB838" s="16"/>
    </row>
    <row r="839" spans="22:28" x14ac:dyDescent="0.25">
      <c r="V839" s="6" t="str">
        <f>W839&amp;Y839</f>
        <v>8379Main Campus</v>
      </c>
      <c r="W839" s="100">
        <v>8379</v>
      </c>
      <c r="X839" s="101" t="s">
        <v>492</v>
      </c>
      <c r="Y839" s="100" t="s">
        <v>231</v>
      </c>
      <c r="Z839" s="100" t="s">
        <v>524</v>
      </c>
      <c r="AA839" s="100" t="s">
        <v>525</v>
      </c>
      <c r="AB839" s="16"/>
    </row>
    <row r="840" spans="22:28" x14ac:dyDescent="0.25">
      <c r="V840" s="6"/>
      <c r="W840" s="6">
        <v>8379</v>
      </c>
      <c r="X840" s="6">
        <v>95</v>
      </c>
      <c r="Y840" s="6" t="s">
        <v>1127</v>
      </c>
      <c r="Z840" s="6"/>
      <c r="AA840" s="6"/>
      <c r="AB840" s="16"/>
    </row>
    <row r="841" spans="22:28" x14ac:dyDescent="0.25">
      <c r="V841" s="6" t="str">
        <f>W841&amp;Y841</f>
        <v>8387Main Campus</v>
      </c>
      <c r="W841" s="100">
        <v>8387</v>
      </c>
      <c r="X841" s="101" t="s">
        <v>492</v>
      </c>
      <c r="Y841" s="100" t="s">
        <v>231</v>
      </c>
      <c r="Z841" s="100" t="s">
        <v>519</v>
      </c>
      <c r="AA841" s="100" t="s">
        <v>520</v>
      </c>
      <c r="AB841" s="16"/>
    </row>
    <row r="842" spans="22:28" x14ac:dyDescent="0.25">
      <c r="V842" s="6"/>
      <c r="W842" s="6">
        <v>8387</v>
      </c>
      <c r="X842" s="6">
        <v>95</v>
      </c>
      <c r="Y842" s="6" t="s">
        <v>1127</v>
      </c>
      <c r="Z842" s="6"/>
      <c r="AA842" s="6"/>
      <c r="AB842" s="16"/>
    </row>
    <row r="843" spans="22:28" x14ac:dyDescent="0.25">
      <c r="V843" s="6" t="str">
        <f t="shared" ref="V843:V850" si="36">W843&amp;Y843</f>
        <v>8405Central Taranaki</v>
      </c>
      <c r="W843" s="100">
        <v>8405</v>
      </c>
      <c r="X843" s="101" t="s">
        <v>512</v>
      </c>
      <c r="Y843" s="100" t="s">
        <v>846</v>
      </c>
      <c r="Z843" s="100" t="s">
        <v>729</v>
      </c>
      <c r="AA843" s="100" t="s">
        <v>638</v>
      </c>
      <c r="AB843" s="16"/>
    </row>
    <row r="844" spans="22:28" x14ac:dyDescent="0.25">
      <c r="V844" s="6" t="str">
        <f t="shared" si="36"/>
        <v>8405Hastings - Choices</v>
      </c>
      <c r="W844" s="100">
        <v>8405</v>
      </c>
      <c r="X844" s="101" t="s">
        <v>522</v>
      </c>
      <c r="Y844" s="100" t="s">
        <v>848</v>
      </c>
      <c r="Z844" s="100" t="s">
        <v>649</v>
      </c>
      <c r="AA844" s="100" t="s">
        <v>514</v>
      </c>
      <c r="AB844" s="16"/>
    </row>
    <row r="845" spans="22:28" x14ac:dyDescent="0.25">
      <c r="V845" s="6" t="str">
        <f t="shared" si="36"/>
        <v>8405Hawkes Bay</v>
      </c>
      <c r="W845" s="100">
        <v>8405</v>
      </c>
      <c r="X845" s="101" t="s">
        <v>515</v>
      </c>
      <c r="Y845" s="100" t="s">
        <v>772</v>
      </c>
      <c r="Z845" s="100" t="s">
        <v>651</v>
      </c>
      <c r="AA845" s="100" t="s">
        <v>514</v>
      </c>
      <c r="AB845" s="16"/>
    </row>
    <row r="846" spans="22:28" x14ac:dyDescent="0.25">
      <c r="V846" s="6" t="str">
        <f t="shared" si="36"/>
        <v>8405Hawkes Bay Regional Prison</v>
      </c>
      <c r="W846" s="100">
        <v>8405</v>
      </c>
      <c r="X846" s="101" t="s">
        <v>543</v>
      </c>
      <c r="Y846" s="100" t="s">
        <v>1640</v>
      </c>
      <c r="Z846" s="100" t="s">
        <v>649</v>
      </c>
      <c r="AA846" s="100" t="s">
        <v>514</v>
      </c>
      <c r="AB846" s="16"/>
    </row>
    <row r="847" spans="22:28" x14ac:dyDescent="0.25">
      <c r="V847" s="6" t="str">
        <f t="shared" si="36"/>
        <v>8405Horowhenua</v>
      </c>
      <c r="W847" s="100">
        <v>8405</v>
      </c>
      <c r="X847" s="101" t="s">
        <v>504</v>
      </c>
      <c r="Y847" s="100" t="s">
        <v>841</v>
      </c>
      <c r="Z847" s="100" t="s">
        <v>669</v>
      </c>
      <c r="AA847" s="100" t="s">
        <v>668</v>
      </c>
      <c r="AB847" s="16"/>
    </row>
    <row r="848" spans="22:28" x14ac:dyDescent="0.25">
      <c r="V848" s="6" t="str">
        <f t="shared" si="36"/>
        <v>8405Lifegate - South Auckland</v>
      </c>
      <c r="W848" s="100">
        <v>8405</v>
      </c>
      <c r="X848" s="101" t="s">
        <v>536</v>
      </c>
      <c r="Y848" s="100" t="s">
        <v>852</v>
      </c>
      <c r="Z848" s="100" t="s">
        <v>628</v>
      </c>
      <c r="AA848" s="100" t="s">
        <v>520</v>
      </c>
      <c r="AB848" s="16"/>
    </row>
    <row r="849" spans="22:28" x14ac:dyDescent="0.25">
      <c r="V849" s="6" t="str">
        <f t="shared" si="36"/>
        <v>8405Main Campus</v>
      </c>
      <c r="W849" s="100">
        <v>8405</v>
      </c>
      <c r="X849" s="101" t="s">
        <v>492</v>
      </c>
      <c r="Y849" s="100" t="s">
        <v>231</v>
      </c>
      <c r="Z849" s="100" t="s">
        <v>670</v>
      </c>
      <c r="AA849" s="100" t="s">
        <v>668</v>
      </c>
      <c r="AB849" s="16"/>
    </row>
    <row r="850" spans="22:28" x14ac:dyDescent="0.25">
      <c r="V850" s="6" t="str">
        <f t="shared" si="36"/>
        <v>8405Manawatu Prison</v>
      </c>
      <c r="W850" s="100">
        <v>8405</v>
      </c>
      <c r="X850" s="101" t="s">
        <v>542</v>
      </c>
      <c r="Y850" s="100" t="s">
        <v>285</v>
      </c>
      <c r="Z850" s="100" t="s">
        <v>667</v>
      </c>
      <c r="AA850" s="100" t="s">
        <v>668</v>
      </c>
      <c r="AB850" s="16"/>
    </row>
    <row r="851" spans="22:28" x14ac:dyDescent="0.25">
      <c r="V851" s="6"/>
      <c r="W851" s="6">
        <v>8405</v>
      </c>
      <c r="X851" s="6">
        <v>95</v>
      </c>
      <c r="Y851" s="6" t="s">
        <v>1127</v>
      </c>
      <c r="Z851" s="6"/>
      <c r="AA851" s="6"/>
      <c r="AB851" s="16"/>
    </row>
    <row r="852" spans="22:28" x14ac:dyDescent="0.25">
      <c r="V852" s="6" t="str">
        <f t="shared" ref="V852:V869" si="37">W852&amp;Y852</f>
        <v>8405Nga Kanohi Marae</v>
      </c>
      <c r="W852" s="100">
        <v>8405</v>
      </c>
      <c r="X852" s="101" t="s">
        <v>540</v>
      </c>
      <c r="Y852" s="100" t="s">
        <v>1737</v>
      </c>
      <c r="Z852" s="100" t="s">
        <v>665</v>
      </c>
      <c r="AA852" s="100" t="s">
        <v>511</v>
      </c>
      <c r="AB852" s="16"/>
    </row>
    <row r="853" spans="22:28" x14ac:dyDescent="0.25">
      <c r="V853" s="6" t="str">
        <f t="shared" si="37"/>
        <v>8405Nga Mokai Marae</v>
      </c>
      <c r="W853" s="100">
        <v>8405</v>
      </c>
      <c r="X853" s="101" t="s">
        <v>535</v>
      </c>
      <c r="Y853" s="100" t="s">
        <v>851</v>
      </c>
      <c r="Z853" s="100" t="s">
        <v>672</v>
      </c>
      <c r="AA853" s="100" t="s">
        <v>668</v>
      </c>
      <c r="AB853" s="16"/>
    </row>
    <row r="854" spans="22:28" x14ac:dyDescent="0.25">
      <c r="V854" s="6" t="str">
        <f t="shared" si="37"/>
        <v>8405Otiwhiti Station</v>
      </c>
      <c r="W854" s="100">
        <v>8405</v>
      </c>
      <c r="X854" s="101" t="s">
        <v>509</v>
      </c>
      <c r="Y854" s="100" t="s">
        <v>845</v>
      </c>
      <c r="Z854" s="100" t="s">
        <v>843</v>
      </c>
      <c r="AA854" s="100" t="s">
        <v>668</v>
      </c>
      <c r="AB854" s="16"/>
    </row>
    <row r="855" spans="22:28" x14ac:dyDescent="0.25">
      <c r="V855" s="6" t="str">
        <f t="shared" si="37"/>
        <v>8405Palmerston North</v>
      </c>
      <c r="W855" s="100">
        <v>8405</v>
      </c>
      <c r="X855" s="101" t="s">
        <v>502</v>
      </c>
      <c r="Y855" s="100" t="s">
        <v>333</v>
      </c>
      <c r="Z855" s="100" t="s">
        <v>667</v>
      </c>
      <c r="AA855" s="100" t="s">
        <v>668</v>
      </c>
      <c r="AB855" s="16"/>
    </row>
    <row r="856" spans="22:28" x14ac:dyDescent="0.25">
      <c r="V856" s="6" t="str">
        <f t="shared" si="37"/>
        <v>8405Palmerston North</v>
      </c>
      <c r="W856" s="100">
        <v>8405</v>
      </c>
      <c r="X856" s="101" t="s">
        <v>538</v>
      </c>
      <c r="Y856" s="100" t="s">
        <v>333</v>
      </c>
      <c r="Z856" s="100" t="s">
        <v>667</v>
      </c>
      <c r="AA856" s="100" t="s">
        <v>668</v>
      </c>
      <c r="AB856" s="16"/>
    </row>
    <row r="857" spans="22:28" x14ac:dyDescent="0.25">
      <c r="V857" s="6" t="str">
        <f t="shared" si="37"/>
        <v>8405Patea</v>
      </c>
      <c r="W857" s="100">
        <v>8405</v>
      </c>
      <c r="X857" s="101" t="s">
        <v>533</v>
      </c>
      <c r="Y857" s="100" t="s">
        <v>849</v>
      </c>
      <c r="Z857" s="100" t="s">
        <v>727</v>
      </c>
      <c r="AA857" s="100" t="s">
        <v>638</v>
      </c>
      <c r="AB857" s="16"/>
    </row>
    <row r="858" spans="22:28" x14ac:dyDescent="0.25">
      <c r="V858" s="6" t="str">
        <f t="shared" si="37"/>
        <v>8405Rangitikei</v>
      </c>
      <c r="W858" s="100">
        <v>8405</v>
      </c>
      <c r="X858" s="101" t="s">
        <v>506</v>
      </c>
      <c r="Y858" s="100" t="s">
        <v>842</v>
      </c>
      <c r="Z858" s="100" t="s">
        <v>843</v>
      </c>
      <c r="AA858" s="100" t="s">
        <v>668</v>
      </c>
      <c r="AB858" s="16"/>
    </row>
    <row r="859" spans="22:28" x14ac:dyDescent="0.25">
      <c r="V859" s="6" t="str">
        <f t="shared" si="37"/>
        <v>8405REAP - Masterton</v>
      </c>
      <c r="W859" s="100">
        <v>8405</v>
      </c>
      <c r="X859" s="101" t="s">
        <v>534</v>
      </c>
      <c r="Y859" s="100" t="s">
        <v>850</v>
      </c>
      <c r="Z859" s="100" t="s">
        <v>665</v>
      </c>
      <c r="AA859" s="100" t="s">
        <v>511</v>
      </c>
      <c r="AB859" s="16"/>
    </row>
    <row r="860" spans="22:28" x14ac:dyDescent="0.25">
      <c r="V860" s="6" t="str">
        <f t="shared" si="37"/>
        <v>8405Ruapehu</v>
      </c>
      <c r="W860" s="100">
        <v>8405</v>
      </c>
      <c r="X860" s="101" t="s">
        <v>507</v>
      </c>
      <c r="Y860" s="100" t="s">
        <v>844</v>
      </c>
      <c r="Z860" s="100" t="s">
        <v>672</v>
      </c>
      <c r="AA860" s="100" t="s">
        <v>668</v>
      </c>
      <c r="AB860" s="16"/>
    </row>
    <row r="861" spans="22:28" x14ac:dyDescent="0.25">
      <c r="V861" s="6" t="str">
        <f t="shared" si="37"/>
        <v>8405Tauhoa School</v>
      </c>
      <c r="W861" s="100">
        <v>8405</v>
      </c>
      <c r="X861" s="101" t="s">
        <v>544</v>
      </c>
      <c r="Y861" s="100" t="s">
        <v>1738</v>
      </c>
      <c r="Z861" s="100" t="s">
        <v>712</v>
      </c>
      <c r="AA861" s="100" t="s">
        <v>520</v>
      </c>
      <c r="AB861" s="16"/>
    </row>
    <row r="862" spans="22:28" x14ac:dyDescent="0.25">
      <c r="V862" s="6" t="str">
        <f t="shared" si="37"/>
        <v>8405Te Rua O Te Moko Farm</v>
      </c>
      <c r="W862" s="100">
        <v>8405</v>
      </c>
      <c r="X862" s="101" t="s">
        <v>537</v>
      </c>
      <c r="Y862" s="100" t="s">
        <v>853</v>
      </c>
      <c r="Z862" s="100" t="s">
        <v>727</v>
      </c>
      <c r="AA862" s="100" t="s">
        <v>638</v>
      </c>
      <c r="AB862" s="16"/>
    </row>
    <row r="863" spans="22:28" x14ac:dyDescent="0.25">
      <c r="V863" s="6" t="str">
        <f t="shared" si="37"/>
        <v>8405Waikato</v>
      </c>
      <c r="W863" s="100">
        <v>8405</v>
      </c>
      <c r="X863" s="101" t="s">
        <v>518</v>
      </c>
      <c r="Y863" s="100" t="s">
        <v>3</v>
      </c>
      <c r="Z863" s="100" t="s">
        <v>741</v>
      </c>
      <c r="AA863" s="100" t="s">
        <v>517</v>
      </c>
      <c r="AB863" s="16"/>
    </row>
    <row r="864" spans="22:28" x14ac:dyDescent="0.25">
      <c r="V864" s="6" t="str">
        <f t="shared" si="37"/>
        <v>8405Waitara</v>
      </c>
      <c r="W864" s="100">
        <v>8405</v>
      </c>
      <c r="X864" s="101" t="s">
        <v>521</v>
      </c>
      <c r="Y864" s="100" t="s">
        <v>847</v>
      </c>
      <c r="Z864" s="100" t="s">
        <v>637</v>
      </c>
      <c r="AA864" s="100" t="s">
        <v>638</v>
      </c>
      <c r="AB864" s="16"/>
    </row>
    <row r="865" spans="22:28" x14ac:dyDescent="0.25">
      <c r="V865" s="6" t="str">
        <f t="shared" si="37"/>
        <v>8405Whanganui Prison</v>
      </c>
      <c r="W865" s="100">
        <v>8405</v>
      </c>
      <c r="X865" s="101" t="s">
        <v>541</v>
      </c>
      <c r="Y865" s="100" t="s">
        <v>1641</v>
      </c>
      <c r="Z865" s="100" t="s">
        <v>670</v>
      </c>
      <c r="AA865" s="100" t="s">
        <v>668</v>
      </c>
      <c r="AB865" s="16"/>
    </row>
    <row r="866" spans="22:28" x14ac:dyDescent="0.25">
      <c r="V866" s="6" t="str">
        <f t="shared" si="37"/>
        <v>8405Wintec Building - TeKuiti</v>
      </c>
      <c r="W866" s="100">
        <v>8405</v>
      </c>
      <c r="X866" s="101" t="s">
        <v>539</v>
      </c>
      <c r="Y866" s="100" t="s">
        <v>1736</v>
      </c>
      <c r="Z866" s="100" t="s">
        <v>740</v>
      </c>
      <c r="AA866" s="100" t="s">
        <v>517</v>
      </c>
      <c r="AB866" s="16"/>
    </row>
    <row r="867" spans="22:28" x14ac:dyDescent="0.25">
      <c r="V867" s="6" t="str">
        <f t="shared" si="37"/>
        <v>8415Kapiti</v>
      </c>
      <c r="W867" s="100">
        <v>8415</v>
      </c>
      <c r="X867" s="101" t="s">
        <v>506</v>
      </c>
      <c r="Y867" s="100" t="s">
        <v>1739</v>
      </c>
      <c r="Z867" s="100" t="s">
        <v>664</v>
      </c>
      <c r="AA867" s="100" t="s">
        <v>511</v>
      </c>
      <c r="AB867" s="16"/>
    </row>
    <row r="868" spans="22:28" x14ac:dyDescent="0.25">
      <c r="V868" s="6" t="str">
        <f t="shared" si="37"/>
        <v>8415Lower Hutt</v>
      </c>
      <c r="W868" s="100">
        <v>8415</v>
      </c>
      <c r="X868" s="101" t="s">
        <v>504</v>
      </c>
      <c r="Y868" s="100" t="s">
        <v>855</v>
      </c>
      <c r="Z868" s="100" t="s">
        <v>658</v>
      </c>
      <c r="AA868" s="100" t="s">
        <v>511</v>
      </c>
      <c r="AB868" s="16"/>
    </row>
    <row r="869" spans="22:28" x14ac:dyDescent="0.25">
      <c r="V869" s="6" t="str">
        <f t="shared" si="37"/>
        <v>8415Main Campus</v>
      </c>
      <c r="W869" s="100">
        <v>8415</v>
      </c>
      <c r="X869" s="101" t="s">
        <v>492</v>
      </c>
      <c r="Y869" s="100" t="s">
        <v>231</v>
      </c>
      <c r="Z869" s="100" t="s">
        <v>568</v>
      </c>
      <c r="AA869" s="100" t="s">
        <v>511</v>
      </c>
      <c r="AB869" s="16"/>
    </row>
    <row r="870" spans="22:28" x14ac:dyDescent="0.25">
      <c r="V870" s="6"/>
      <c r="W870" s="6">
        <v>8415</v>
      </c>
      <c r="X870" s="6">
        <v>95</v>
      </c>
      <c r="Y870" s="6" t="s">
        <v>1127</v>
      </c>
      <c r="Z870" s="6"/>
      <c r="AA870" s="6"/>
      <c r="AB870" s="16"/>
    </row>
    <row r="871" spans="22:28" x14ac:dyDescent="0.25">
      <c r="V871" s="6" t="str">
        <f t="shared" ref="V871:V881" si="38">W871&amp;Y871</f>
        <v>8415Upper Hutt</v>
      </c>
      <c r="W871" s="100">
        <v>8415</v>
      </c>
      <c r="X871" s="101" t="s">
        <v>502</v>
      </c>
      <c r="Y871" s="100" t="s">
        <v>854</v>
      </c>
      <c r="Z871" s="100" t="s">
        <v>663</v>
      </c>
      <c r="AA871" s="100" t="s">
        <v>511</v>
      </c>
      <c r="AB871" s="16"/>
    </row>
    <row r="872" spans="22:28" x14ac:dyDescent="0.25">
      <c r="V872" s="6" t="str">
        <f t="shared" si="38"/>
        <v>8441Christchurch</v>
      </c>
      <c r="W872" s="100">
        <v>8441</v>
      </c>
      <c r="X872" s="101" t="s">
        <v>507</v>
      </c>
      <c r="Y872" s="100" t="s">
        <v>266</v>
      </c>
      <c r="Z872" s="100" t="s">
        <v>498</v>
      </c>
      <c r="AA872" s="100" t="s">
        <v>497</v>
      </c>
      <c r="AB872" s="16"/>
    </row>
    <row r="873" spans="22:28" x14ac:dyDescent="0.25">
      <c r="V873" s="6" t="str">
        <f t="shared" si="38"/>
        <v>8441Distance Learning</v>
      </c>
      <c r="W873" s="100">
        <v>8441</v>
      </c>
      <c r="X873" s="101" t="s">
        <v>1512</v>
      </c>
      <c r="Y873" s="100" t="s">
        <v>1601</v>
      </c>
      <c r="Z873" s="100" t="s">
        <v>1281</v>
      </c>
      <c r="AA873" s="100" t="s">
        <v>1281</v>
      </c>
      <c r="AB873" s="16"/>
    </row>
    <row r="874" spans="22:28" x14ac:dyDescent="0.25">
      <c r="V874" s="6" t="str">
        <f t="shared" si="38"/>
        <v>8441Gisborne</v>
      </c>
      <c r="W874" s="100">
        <v>8441</v>
      </c>
      <c r="X874" s="101" t="s">
        <v>557</v>
      </c>
      <c r="Y874" s="100" t="s">
        <v>331</v>
      </c>
      <c r="Z874" s="100" t="s">
        <v>528</v>
      </c>
      <c r="AA874" s="100" t="s">
        <v>529</v>
      </c>
      <c r="AB874" s="16"/>
    </row>
    <row r="875" spans="22:28" x14ac:dyDescent="0.25">
      <c r="V875" s="6" t="str">
        <f t="shared" si="38"/>
        <v>8441Hamilton</v>
      </c>
      <c r="W875" s="100">
        <v>8441</v>
      </c>
      <c r="X875" s="101" t="s">
        <v>509</v>
      </c>
      <c r="Y875" s="100" t="s">
        <v>337</v>
      </c>
      <c r="Z875" s="100" t="s">
        <v>516</v>
      </c>
      <c r="AA875" s="100" t="s">
        <v>517</v>
      </c>
      <c r="AB875" s="16"/>
    </row>
    <row r="876" spans="22:28" x14ac:dyDescent="0.25">
      <c r="V876" s="6" t="str">
        <f t="shared" si="38"/>
        <v>8441Hastings</v>
      </c>
      <c r="W876" s="100">
        <v>8441</v>
      </c>
      <c r="X876" s="101" t="s">
        <v>550</v>
      </c>
      <c r="Y876" s="100" t="s">
        <v>344</v>
      </c>
      <c r="Z876" s="100" t="s">
        <v>649</v>
      </c>
      <c r="AA876" s="100" t="s">
        <v>514</v>
      </c>
      <c r="AB876" s="16"/>
    </row>
    <row r="877" spans="22:28" x14ac:dyDescent="0.25">
      <c r="V877" s="6" t="str">
        <f t="shared" si="38"/>
        <v>8441Main Campus</v>
      </c>
      <c r="W877" s="100">
        <v>8441</v>
      </c>
      <c r="X877" s="101" t="s">
        <v>492</v>
      </c>
      <c r="Y877" s="100" t="s">
        <v>231</v>
      </c>
      <c r="Z877" s="100" t="s">
        <v>578</v>
      </c>
      <c r="AA877" s="100" t="s">
        <v>520</v>
      </c>
      <c r="AB877" s="16"/>
    </row>
    <row r="878" spans="22:28" x14ac:dyDescent="0.25">
      <c r="V878" s="6" t="str">
        <f t="shared" si="38"/>
        <v>8441Manukau</v>
      </c>
      <c r="W878" s="100">
        <v>8441</v>
      </c>
      <c r="X878" s="101" t="s">
        <v>551</v>
      </c>
      <c r="Y878" s="100" t="s">
        <v>352</v>
      </c>
      <c r="Z878" s="100" t="s">
        <v>580</v>
      </c>
      <c r="AA878" s="100" t="s">
        <v>520</v>
      </c>
      <c r="AB878" s="16"/>
    </row>
    <row r="879" spans="22:28" x14ac:dyDescent="0.25">
      <c r="V879" s="6" t="str">
        <f t="shared" si="38"/>
        <v>8441Manurewa</v>
      </c>
      <c r="W879" s="100">
        <v>8441</v>
      </c>
      <c r="X879" s="101" t="s">
        <v>502</v>
      </c>
      <c r="Y879" s="100" t="s">
        <v>1181</v>
      </c>
      <c r="Z879" s="100" t="s">
        <v>580</v>
      </c>
      <c r="AA879" s="100" t="s">
        <v>520</v>
      </c>
      <c r="AB879" s="16"/>
    </row>
    <row r="880" spans="22:28" x14ac:dyDescent="0.25">
      <c r="V880" s="6" t="str">
        <f t="shared" si="38"/>
        <v>8441Napier</v>
      </c>
      <c r="W880" s="100">
        <v>8441</v>
      </c>
      <c r="X880" s="101" t="s">
        <v>545</v>
      </c>
      <c r="Y880" s="100" t="s">
        <v>1740</v>
      </c>
      <c r="Z880" s="100" t="s">
        <v>513</v>
      </c>
      <c r="AA880" s="100" t="s">
        <v>514</v>
      </c>
      <c r="AB880" s="16"/>
    </row>
    <row r="881" spans="22:28" x14ac:dyDescent="0.25">
      <c r="V881" s="6" t="str">
        <f t="shared" si="38"/>
        <v>8441New Lynn</v>
      </c>
      <c r="W881" s="100">
        <v>8441</v>
      </c>
      <c r="X881" s="101" t="s">
        <v>504</v>
      </c>
      <c r="Y881" s="100" t="s">
        <v>1033</v>
      </c>
      <c r="Z881" s="100" t="s">
        <v>587</v>
      </c>
      <c r="AA881" s="100" t="s">
        <v>520</v>
      </c>
      <c r="AB881" s="16"/>
    </row>
    <row r="882" spans="22:28" x14ac:dyDescent="0.25">
      <c r="V882" s="6"/>
      <c r="W882" s="6">
        <v>8441</v>
      </c>
      <c r="X882" s="6">
        <v>95</v>
      </c>
      <c r="Y882" s="6" t="s">
        <v>1127</v>
      </c>
      <c r="Z882" s="6"/>
      <c r="AA882" s="6"/>
      <c r="AB882" s="16"/>
    </row>
    <row r="883" spans="22:28" x14ac:dyDescent="0.25">
      <c r="V883" s="6" t="str">
        <f t="shared" ref="V883:V893" si="39">W883&amp;Y883</f>
        <v>8441Rotorua</v>
      </c>
      <c r="W883" s="100">
        <v>8441</v>
      </c>
      <c r="X883" s="101" t="s">
        <v>539</v>
      </c>
      <c r="Y883" s="100" t="s">
        <v>329</v>
      </c>
      <c r="Z883" s="100" t="s">
        <v>526</v>
      </c>
      <c r="AA883" s="100" t="s">
        <v>525</v>
      </c>
      <c r="AB883" s="16"/>
    </row>
    <row r="884" spans="22:28" x14ac:dyDescent="0.25">
      <c r="V884" s="6" t="str">
        <f t="shared" si="39"/>
        <v>8441Tauranga</v>
      </c>
      <c r="W884" s="100">
        <v>8441</v>
      </c>
      <c r="X884" s="101" t="s">
        <v>533</v>
      </c>
      <c r="Y884" s="100" t="s">
        <v>330</v>
      </c>
      <c r="Z884" s="100" t="s">
        <v>524</v>
      </c>
      <c r="AA884" s="100" t="s">
        <v>525</v>
      </c>
      <c r="AB884" s="16"/>
    </row>
    <row r="885" spans="22:28" x14ac:dyDescent="0.25">
      <c r="V885" s="6" t="str">
        <f t="shared" si="39"/>
        <v>8441Tokoroa</v>
      </c>
      <c r="W885" s="100">
        <v>8441</v>
      </c>
      <c r="X885" s="101" t="s">
        <v>542</v>
      </c>
      <c r="Y885" s="100" t="s">
        <v>1701</v>
      </c>
      <c r="Z885" s="100" t="s">
        <v>868</v>
      </c>
      <c r="AA885" s="100" t="s">
        <v>517</v>
      </c>
      <c r="AB885" s="16"/>
    </row>
    <row r="886" spans="22:28" x14ac:dyDescent="0.25">
      <c r="V886" s="6" t="str">
        <f t="shared" si="39"/>
        <v>8441Wakefield Street, Auckland</v>
      </c>
      <c r="W886" s="100">
        <v>8441</v>
      </c>
      <c r="X886" s="101" t="s">
        <v>552</v>
      </c>
      <c r="Y886" s="100" t="s">
        <v>1741</v>
      </c>
      <c r="Z886" s="100" t="s">
        <v>519</v>
      </c>
      <c r="AA886" s="100" t="s">
        <v>520</v>
      </c>
      <c r="AB886" s="16"/>
    </row>
    <row r="887" spans="22:28" x14ac:dyDescent="0.25">
      <c r="V887" s="6" t="str">
        <f t="shared" si="39"/>
        <v>8441Wanganui</v>
      </c>
      <c r="W887" s="100">
        <v>8441</v>
      </c>
      <c r="X887" s="101" t="s">
        <v>543</v>
      </c>
      <c r="Y887" s="100" t="s">
        <v>730</v>
      </c>
      <c r="Z887" s="100" t="s">
        <v>670</v>
      </c>
      <c r="AA887" s="100" t="s">
        <v>668</v>
      </c>
      <c r="AB887" s="16"/>
    </row>
    <row r="888" spans="22:28" x14ac:dyDescent="0.25">
      <c r="V888" s="6" t="str">
        <f t="shared" si="39"/>
        <v>8441Whangarei</v>
      </c>
      <c r="W888" s="100">
        <v>8441</v>
      </c>
      <c r="X888" s="101" t="s">
        <v>559</v>
      </c>
      <c r="Y888" s="100" t="s">
        <v>267</v>
      </c>
      <c r="Z888" s="100" t="s">
        <v>530</v>
      </c>
      <c r="AA888" s="100" t="s">
        <v>531</v>
      </c>
      <c r="AB888" s="16"/>
    </row>
    <row r="889" spans="22:28" x14ac:dyDescent="0.25">
      <c r="V889" s="6" t="str">
        <f t="shared" si="39"/>
        <v>8458Auckland Campus</v>
      </c>
      <c r="W889" s="100">
        <v>8458</v>
      </c>
      <c r="X889" s="101" t="s">
        <v>492</v>
      </c>
      <c r="Y889" s="100" t="s">
        <v>317</v>
      </c>
      <c r="Z889" s="100" t="s">
        <v>519</v>
      </c>
      <c r="AA889" s="100" t="s">
        <v>520</v>
      </c>
      <c r="AB889" s="16"/>
    </row>
    <row r="890" spans="22:28" x14ac:dyDescent="0.25">
      <c r="V890" s="6" t="str">
        <f t="shared" si="39"/>
        <v>8458Christchurch Campus</v>
      </c>
      <c r="W890" s="100">
        <v>8458</v>
      </c>
      <c r="X890" s="101" t="s">
        <v>504</v>
      </c>
      <c r="Y890" s="100" t="s">
        <v>320</v>
      </c>
      <c r="Z890" s="100" t="s">
        <v>498</v>
      </c>
      <c r="AA890" s="100" t="s">
        <v>497</v>
      </c>
      <c r="AB890" s="16"/>
    </row>
    <row r="891" spans="22:28" x14ac:dyDescent="0.25">
      <c r="V891" s="6" t="str">
        <f t="shared" si="39"/>
        <v>8458Hamilton Campus</v>
      </c>
      <c r="W891" s="100">
        <v>8458</v>
      </c>
      <c r="X891" s="101" t="s">
        <v>508</v>
      </c>
      <c r="Y891" s="100" t="s">
        <v>363</v>
      </c>
      <c r="Z891" s="100" t="s">
        <v>516</v>
      </c>
      <c r="AA891" s="100" t="s">
        <v>517</v>
      </c>
      <c r="AB891" s="16"/>
    </row>
    <row r="892" spans="22:28" x14ac:dyDescent="0.25">
      <c r="V892" s="6" t="str">
        <f t="shared" si="39"/>
        <v>8458Mangere</v>
      </c>
      <c r="W892" s="100">
        <v>8458</v>
      </c>
      <c r="X892" s="101" t="s">
        <v>506</v>
      </c>
      <c r="Y892" s="100" t="s">
        <v>856</v>
      </c>
      <c r="Z892" s="100" t="s">
        <v>580</v>
      </c>
      <c r="AA892" s="100" t="s">
        <v>520</v>
      </c>
      <c r="AB892" s="16"/>
    </row>
    <row r="893" spans="22:28" x14ac:dyDescent="0.25">
      <c r="V893" s="6" t="str">
        <f t="shared" si="39"/>
        <v>8458Mangere College</v>
      </c>
      <c r="W893" s="100">
        <v>8458</v>
      </c>
      <c r="X893" s="101" t="s">
        <v>509</v>
      </c>
      <c r="Y893" s="100" t="s">
        <v>858</v>
      </c>
      <c r="Z893" s="100" t="s">
        <v>580</v>
      </c>
      <c r="AA893" s="100" t="s">
        <v>520</v>
      </c>
      <c r="AB893" s="16"/>
    </row>
    <row r="894" spans="22:28" x14ac:dyDescent="0.25">
      <c r="V894" s="6"/>
      <c r="W894" s="6">
        <v>8458</v>
      </c>
      <c r="X894" s="6">
        <v>95</v>
      </c>
      <c r="Y894" s="6" t="s">
        <v>1127</v>
      </c>
      <c r="Z894" s="6"/>
      <c r="AA894" s="6"/>
      <c r="AB894" s="16"/>
    </row>
    <row r="895" spans="22:28" x14ac:dyDescent="0.25">
      <c r="V895" s="6" t="str">
        <f>W895&amp;Y895</f>
        <v>8458Tauranga Campus</v>
      </c>
      <c r="W895" s="100">
        <v>8458</v>
      </c>
      <c r="X895" s="101" t="s">
        <v>515</v>
      </c>
      <c r="Y895" s="100" t="s">
        <v>775</v>
      </c>
      <c r="Z895" s="100" t="s">
        <v>532</v>
      </c>
      <c r="AA895" s="100" t="s">
        <v>525</v>
      </c>
      <c r="AB895" s="16"/>
    </row>
    <row r="896" spans="22:28" x14ac:dyDescent="0.25">
      <c r="V896" s="6" t="str">
        <f>W896&amp;Y896</f>
        <v>8458Ultralab South</v>
      </c>
      <c r="W896" s="100">
        <v>8458</v>
      </c>
      <c r="X896" s="101" t="s">
        <v>507</v>
      </c>
      <c r="Y896" s="100" t="s">
        <v>857</v>
      </c>
      <c r="Z896" s="100" t="s">
        <v>498</v>
      </c>
      <c r="AA896" s="100" t="s">
        <v>497</v>
      </c>
      <c r="AB896" s="16"/>
    </row>
    <row r="897" spans="22:28" x14ac:dyDescent="0.25">
      <c r="V897" s="6" t="str">
        <f>W897&amp;Y897</f>
        <v>8458Wellington Campus</v>
      </c>
      <c r="W897" s="100">
        <v>8458</v>
      </c>
      <c r="X897" s="101" t="s">
        <v>502</v>
      </c>
      <c r="Y897" s="100" t="s">
        <v>316</v>
      </c>
      <c r="Z897" s="100" t="s">
        <v>568</v>
      </c>
      <c r="AA897" s="100" t="s">
        <v>511</v>
      </c>
      <c r="AB897" s="16"/>
    </row>
    <row r="898" spans="22:28" x14ac:dyDescent="0.25">
      <c r="V898" s="6" t="str">
        <f>W898&amp;Y898</f>
        <v>8465Levin Campus</v>
      </c>
      <c r="W898" s="100">
        <v>8465</v>
      </c>
      <c r="X898" s="101" t="s">
        <v>502</v>
      </c>
      <c r="Y898" s="100" t="s">
        <v>859</v>
      </c>
      <c r="Z898" s="100" t="s">
        <v>669</v>
      </c>
      <c r="AA898" s="100" t="s">
        <v>668</v>
      </c>
      <c r="AB898" s="16"/>
    </row>
    <row r="899" spans="22:28" x14ac:dyDescent="0.25">
      <c r="V899" s="6" t="str">
        <f>W899&amp;Y899</f>
        <v>8465Main Campus</v>
      </c>
      <c r="W899" s="100">
        <v>8465</v>
      </c>
      <c r="X899" s="101" t="s">
        <v>492</v>
      </c>
      <c r="Y899" s="100" t="s">
        <v>231</v>
      </c>
      <c r="Z899" s="100" t="s">
        <v>667</v>
      </c>
      <c r="AA899" s="100" t="s">
        <v>668</v>
      </c>
      <c r="AB899" s="16"/>
    </row>
    <row r="900" spans="22:28" x14ac:dyDescent="0.25">
      <c r="V900" s="6"/>
      <c r="W900" s="6">
        <v>8465</v>
      </c>
      <c r="X900" s="6">
        <v>95</v>
      </c>
      <c r="Y900" s="6" t="s">
        <v>1127</v>
      </c>
      <c r="Z900" s="6"/>
      <c r="AA900" s="6"/>
      <c r="AB900" s="16"/>
    </row>
    <row r="901" spans="22:28" x14ac:dyDescent="0.25">
      <c r="V901" s="6" t="str">
        <f>W901&amp;Y901</f>
        <v>8465Wanganui Campus</v>
      </c>
      <c r="W901" s="100">
        <v>8465</v>
      </c>
      <c r="X901" s="101" t="s">
        <v>504</v>
      </c>
      <c r="Y901" s="100" t="s">
        <v>860</v>
      </c>
      <c r="Z901" s="100" t="s">
        <v>670</v>
      </c>
      <c r="AA901" s="100" t="s">
        <v>668</v>
      </c>
      <c r="AB901" s="16"/>
    </row>
    <row r="902" spans="22:28" x14ac:dyDescent="0.25">
      <c r="V902" s="6"/>
      <c r="W902" s="6">
        <v>8473</v>
      </c>
      <c r="X902" s="6">
        <v>95</v>
      </c>
      <c r="Y902" s="6" t="s">
        <v>1127</v>
      </c>
      <c r="Z902" s="6"/>
      <c r="AA902" s="6"/>
      <c r="AB902" s="16"/>
    </row>
    <row r="903" spans="22:28" x14ac:dyDescent="0.25">
      <c r="V903" s="6" t="str">
        <f t="shared" ref="V903:V912" si="40">W903&amp;Y903</f>
        <v>8473Premier Hairdressing College (Auckland) Ltd</v>
      </c>
      <c r="W903" s="100">
        <v>8473</v>
      </c>
      <c r="X903" s="101" t="s">
        <v>492</v>
      </c>
      <c r="Y903" s="100" t="s">
        <v>861</v>
      </c>
      <c r="Z903" s="100" t="s">
        <v>578</v>
      </c>
      <c r="AA903" s="100" t="s">
        <v>520</v>
      </c>
      <c r="AB903" s="16"/>
    </row>
    <row r="904" spans="22:28" x14ac:dyDescent="0.25">
      <c r="V904" s="6" t="str">
        <f t="shared" si="40"/>
        <v>8473Premier Hairdressing College (Hawkes Bay) Ltd</v>
      </c>
      <c r="W904" s="100">
        <v>8473</v>
      </c>
      <c r="X904" s="101" t="s">
        <v>504</v>
      </c>
      <c r="Y904" s="100" t="s">
        <v>862</v>
      </c>
      <c r="Z904" s="100" t="s">
        <v>513</v>
      </c>
      <c r="AA904" s="100" t="s">
        <v>514</v>
      </c>
      <c r="AB904" s="16"/>
    </row>
    <row r="905" spans="22:28" x14ac:dyDescent="0.25">
      <c r="V905" s="6" t="str">
        <f t="shared" si="40"/>
        <v>8473Premier Hairdressing College (Wellington) Ltd</v>
      </c>
      <c r="W905" s="100">
        <v>8473</v>
      </c>
      <c r="X905" s="101" t="s">
        <v>506</v>
      </c>
      <c r="Y905" s="100" t="s">
        <v>863</v>
      </c>
      <c r="Z905" s="100" t="s">
        <v>658</v>
      </c>
      <c r="AA905" s="100" t="s">
        <v>511</v>
      </c>
      <c r="AB905" s="16"/>
    </row>
    <row r="906" spans="22:28" x14ac:dyDescent="0.25">
      <c r="V906" s="6" t="str">
        <f t="shared" si="40"/>
        <v>8489Homai Primary</v>
      </c>
      <c r="W906" s="100">
        <v>8489</v>
      </c>
      <c r="X906" s="101" t="s">
        <v>518</v>
      </c>
      <c r="Y906" s="100" t="s">
        <v>1748</v>
      </c>
      <c r="Z906" s="100" t="s">
        <v>580</v>
      </c>
      <c r="AA906" s="100" t="s">
        <v>520</v>
      </c>
      <c r="AB906" s="16"/>
    </row>
    <row r="907" spans="22:28" x14ac:dyDescent="0.25">
      <c r="V907" s="6" t="str">
        <f t="shared" si="40"/>
        <v>8489Kelston Primary</v>
      </c>
      <c r="W907" s="100">
        <v>8489</v>
      </c>
      <c r="X907" s="101" t="s">
        <v>508</v>
      </c>
      <c r="Y907" s="100" t="s">
        <v>1744</v>
      </c>
      <c r="Z907" s="100" t="s">
        <v>587</v>
      </c>
      <c r="AA907" s="100" t="s">
        <v>520</v>
      </c>
      <c r="AB907" s="16"/>
    </row>
    <row r="908" spans="22:28" x14ac:dyDescent="0.25">
      <c r="V908" s="6" t="str">
        <f t="shared" si="40"/>
        <v>8489Leabank Primary</v>
      </c>
      <c r="W908" s="100">
        <v>8489</v>
      </c>
      <c r="X908" s="101" t="s">
        <v>507</v>
      </c>
      <c r="Y908" s="100" t="s">
        <v>1743</v>
      </c>
      <c r="Z908" s="100" t="s">
        <v>580</v>
      </c>
      <c r="AA908" s="100" t="s">
        <v>520</v>
      </c>
      <c r="AB908" s="16"/>
    </row>
    <row r="909" spans="22:28" x14ac:dyDescent="0.25">
      <c r="V909" s="6" t="str">
        <f t="shared" si="40"/>
        <v>8489Madhill House Community</v>
      </c>
      <c r="W909" s="100">
        <v>8489</v>
      </c>
      <c r="X909" s="101" t="s">
        <v>537</v>
      </c>
      <c r="Y909" s="100" t="s">
        <v>1755</v>
      </c>
      <c r="Z909" s="100" t="s">
        <v>598</v>
      </c>
      <c r="AA909" s="100" t="s">
        <v>517</v>
      </c>
      <c r="AB909" s="16"/>
    </row>
    <row r="910" spans="22:28" x14ac:dyDescent="0.25">
      <c r="V910" s="6" t="str">
        <f t="shared" si="40"/>
        <v>8489Mansell Senior School</v>
      </c>
      <c r="W910" s="100">
        <v>8489</v>
      </c>
      <c r="X910" s="101" t="s">
        <v>509</v>
      </c>
      <c r="Y910" s="100" t="s">
        <v>1745</v>
      </c>
      <c r="Z910" s="100" t="s">
        <v>628</v>
      </c>
      <c r="AA910" s="100" t="s">
        <v>520</v>
      </c>
      <c r="AB910" s="16"/>
    </row>
    <row r="911" spans="22:28" x14ac:dyDescent="0.25">
      <c r="V911" s="6" t="str">
        <f t="shared" si="40"/>
        <v>8489Marfell Community School</v>
      </c>
      <c r="W911" s="100">
        <v>8489</v>
      </c>
      <c r="X911" s="101" t="s">
        <v>522</v>
      </c>
      <c r="Y911" s="100" t="s">
        <v>1750</v>
      </c>
      <c r="Z911" s="100" t="s">
        <v>637</v>
      </c>
      <c r="AA911" s="100" t="s">
        <v>638</v>
      </c>
      <c r="AB911" s="16"/>
    </row>
    <row r="912" spans="22:28" x14ac:dyDescent="0.25">
      <c r="V912" s="6" t="str">
        <f t="shared" si="40"/>
        <v>8489Massey Community Hub</v>
      </c>
      <c r="W912" s="100">
        <v>8489</v>
      </c>
      <c r="X912" s="101" t="s">
        <v>535</v>
      </c>
      <c r="Y912" s="100" t="s">
        <v>1753</v>
      </c>
      <c r="Z912" s="100" t="s">
        <v>587</v>
      </c>
      <c r="AA912" s="100" t="s">
        <v>520</v>
      </c>
      <c r="AB912" s="16"/>
    </row>
    <row r="913" spans="22:28" x14ac:dyDescent="0.25">
      <c r="V913" s="6"/>
      <c r="W913" s="6">
        <v>8489</v>
      </c>
      <c r="X913" s="6">
        <v>95</v>
      </c>
      <c r="Y913" s="6" t="s">
        <v>1127</v>
      </c>
      <c r="Z913" s="6"/>
      <c r="AA913" s="6"/>
      <c r="AB913" s="16"/>
    </row>
    <row r="914" spans="22:28" x14ac:dyDescent="0.25">
      <c r="V914" s="6" t="str">
        <f t="shared" ref="V914:V926" si="41">W914&amp;Y914</f>
        <v>8489Pukekohe North Primary</v>
      </c>
      <c r="W914" s="100">
        <v>8489</v>
      </c>
      <c r="X914" s="101" t="s">
        <v>515</v>
      </c>
      <c r="Y914" s="100" t="s">
        <v>1747</v>
      </c>
      <c r="Z914" s="100" t="s">
        <v>598</v>
      </c>
      <c r="AA914" s="100" t="s">
        <v>520</v>
      </c>
      <c r="AB914" s="16"/>
    </row>
    <row r="915" spans="22:28" x14ac:dyDescent="0.25">
      <c r="V915" s="6" t="str">
        <f t="shared" si="41"/>
        <v>8489Rongomai School</v>
      </c>
      <c r="W915" s="100">
        <v>8489</v>
      </c>
      <c r="X915" s="101" t="s">
        <v>536</v>
      </c>
      <c r="Y915" s="100" t="s">
        <v>1754</v>
      </c>
      <c r="Z915" s="100" t="s">
        <v>580</v>
      </c>
      <c r="AA915" s="100" t="s">
        <v>520</v>
      </c>
      <c r="AB915" s="16"/>
    </row>
    <row r="916" spans="22:28" x14ac:dyDescent="0.25">
      <c r="V916" s="6" t="str">
        <f t="shared" si="41"/>
        <v>8489Solomon Group Education &amp; Training Academy</v>
      </c>
      <c r="W916" s="100">
        <v>8489</v>
      </c>
      <c r="X916" s="101" t="s">
        <v>502</v>
      </c>
      <c r="Y916" s="100" t="s">
        <v>359</v>
      </c>
      <c r="Z916" s="100" t="s">
        <v>580</v>
      </c>
      <c r="AA916" s="100" t="s">
        <v>520</v>
      </c>
      <c r="AB916" s="16"/>
    </row>
    <row r="917" spans="22:28" x14ac:dyDescent="0.25">
      <c r="V917" s="6" t="str">
        <f t="shared" si="41"/>
        <v>8489Solomon Group Panmure</v>
      </c>
      <c r="W917" s="100">
        <v>8489</v>
      </c>
      <c r="X917" s="101" t="s">
        <v>492</v>
      </c>
      <c r="Y917" s="100" t="s">
        <v>358</v>
      </c>
      <c r="Z917" s="100" t="s">
        <v>519</v>
      </c>
      <c r="AA917" s="100" t="s">
        <v>520</v>
      </c>
      <c r="AB917" s="16"/>
    </row>
    <row r="918" spans="22:28" x14ac:dyDescent="0.25">
      <c r="V918" s="6" t="str">
        <f t="shared" si="41"/>
        <v>8489SolomonGroup</v>
      </c>
      <c r="W918" s="100">
        <v>8489</v>
      </c>
      <c r="X918" s="101" t="s">
        <v>506</v>
      </c>
      <c r="Y918" s="100" t="s">
        <v>1742</v>
      </c>
      <c r="Z918" s="100" t="s">
        <v>587</v>
      </c>
      <c r="AA918" s="100" t="s">
        <v>520</v>
      </c>
      <c r="AB918" s="16"/>
    </row>
    <row r="919" spans="22:28" x14ac:dyDescent="0.25">
      <c r="V919" s="6" t="str">
        <f t="shared" si="41"/>
        <v>8489SolomonGroup Highland Park</v>
      </c>
      <c r="W919" s="100">
        <v>8489</v>
      </c>
      <c r="X919" s="101" t="s">
        <v>533</v>
      </c>
      <c r="Y919" s="100" t="s">
        <v>1751</v>
      </c>
      <c r="Z919" s="100" t="s">
        <v>580</v>
      </c>
      <c r="AA919" s="100" t="s">
        <v>520</v>
      </c>
      <c r="AB919" s="16"/>
    </row>
    <row r="920" spans="22:28" x14ac:dyDescent="0.25">
      <c r="V920" s="6" t="str">
        <f t="shared" si="41"/>
        <v>8489SolomonGroup Pukekohe</v>
      </c>
      <c r="W920" s="100">
        <v>8489</v>
      </c>
      <c r="X920" s="101" t="s">
        <v>521</v>
      </c>
      <c r="Y920" s="100" t="s">
        <v>1749</v>
      </c>
      <c r="Z920" s="100" t="s">
        <v>598</v>
      </c>
      <c r="AA920" s="100" t="s">
        <v>520</v>
      </c>
      <c r="AB920" s="16"/>
    </row>
    <row r="921" spans="22:28" x14ac:dyDescent="0.25">
      <c r="V921" s="6" t="str">
        <f t="shared" si="41"/>
        <v>8489SolomonGroup West Campus</v>
      </c>
      <c r="W921" s="100">
        <v>8489</v>
      </c>
      <c r="X921" s="101" t="s">
        <v>534</v>
      </c>
      <c r="Y921" s="100" t="s">
        <v>1752</v>
      </c>
      <c r="Z921" s="100" t="s">
        <v>587</v>
      </c>
      <c r="AA921" s="100" t="s">
        <v>520</v>
      </c>
      <c r="AB921" s="16"/>
    </row>
    <row r="922" spans="22:28" x14ac:dyDescent="0.25">
      <c r="V922" s="6" t="str">
        <f t="shared" si="41"/>
        <v>8489Stanhope Road School</v>
      </c>
      <c r="W922" s="100">
        <v>8489</v>
      </c>
      <c r="X922" s="101" t="s">
        <v>512</v>
      </c>
      <c r="Y922" s="100" t="s">
        <v>1746</v>
      </c>
      <c r="Z922" s="100" t="s">
        <v>519</v>
      </c>
      <c r="AA922" s="100" t="s">
        <v>520</v>
      </c>
      <c r="AB922" s="16"/>
    </row>
    <row r="923" spans="22:28" x14ac:dyDescent="0.25">
      <c r="V923" s="6" t="str">
        <f t="shared" si="41"/>
        <v>8490Christchurch</v>
      </c>
      <c r="W923" s="100">
        <v>8490</v>
      </c>
      <c r="X923" s="101" t="s">
        <v>502</v>
      </c>
      <c r="Y923" s="100" t="s">
        <v>266</v>
      </c>
      <c r="Z923" s="100" t="s">
        <v>498</v>
      </c>
      <c r="AA923" s="100" t="s">
        <v>497</v>
      </c>
      <c r="AB923" s="16"/>
    </row>
    <row r="924" spans="22:28" x14ac:dyDescent="0.25">
      <c r="V924" s="6" t="str">
        <f t="shared" si="41"/>
        <v>8490Main Campus</v>
      </c>
      <c r="W924" s="100">
        <v>8490</v>
      </c>
      <c r="X924" s="101" t="s">
        <v>492</v>
      </c>
      <c r="Y924" s="100" t="s">
        <v>231</v>
      </c>
      <c r="Z924" s="100" t="s">
        <v>568</v>
      </c>
      <c r="AA924" s="100" t="s">
        <v>511</v>
      </c>
      <c r="AB924" s="16"/>
    </row>
    <row r="925" spans="22:28" x14ac:dyDescent="0.25">
      <c r="V925" s="6" t="str">
        <f t="shared" si="41"/>
        <v>8490Manukau</v>
      </c>
      <c r="W925" s="100">
        <v>8490</v>
      </c>
      <c r="X925" s="101" t="s">
        <v>504</v>
      </c>
      <c r="Y925" s="100" t="s">
        <v>352</v>
      </c>
      <c r="Z925" s="100" t="s">
        <v>519</v>
      </c>
      <c r="AA925" s="100" t="s">
        <v>520</v>
      </c>
      <c r="AB925" s="16"/>
    </row>
    <row r="926" spans="22:28" x14ac:dyDescent="0.25">
      <c r="V926" s="6" t="str">
        <f t="shared" si="41"/>
        <v>8490Manukau Papatoetoe</v>
      </c>
      <c r="W926" s="100">
        <v>8490</v>
      </c>
      <c r="X926" s="101" t="s">
        <v>507</v>
      </c>
      <c r="Y926" s="100" t="s">
        <v>1756</v>
      </c>
      <c r="Z926" s="100" t="s">
        <v>580</v>
      </c>
      <c r="AA926" s="100" t="s">
        <v>520</v>
      </c>
      <c r="AB926" s="16"/>
    </row>
    <row r="927" spans="22:28" x14ac:dyDescent="0.25">
      <c r="V927" s="6"/>
      <c r="W927" s="6">
        <v>8490</v>
      </c>
      <c r="X927" s="6">
        <v>95</v>
      </c>
      <c r="Y927" s="6" t="s">
        <v>1127</v>
      </c>
      <c r="Z927" s="6"/>
      <c r="AA927" s="6"/>
      <c r="AB927" s="16"/>
    </row>
    <row r="928" spans="22:28" x14ac:dyDescent="0.25">
      <c r="V928" s="6" t="str">
        <f t="shared" ref="V928:V938" si="42">W928&amp;Y928</f>
        <v>8490Papatoetoe Sports Centre</v>
      </c>
      <c r="W928" s="100">
        <v>8490</v>
      </c>
      <c r="X928" s="101" t="s">
        <v>506</v>
      </c>
      <c r="Y928" s="100" t="s">
        <v>864</v>
      </c>
      <c r="Z928" s="100" t="s">
        <v>580</v>
      </c>
      <c r="AA928" s="100" t="s">
        <v>520</v>
      </c>
      <c r="AB928" s="16"/>
    </row>
    <row r="929" spans="22:28" x14ac:dyDescent="0.25">
      <c r="V929" s="6" t="str">
        <f t="shared" si="42"/>
        <v>8490Wellington Football Club</v>
      </c>
      <c r="W929" s="100">
        <v>8490</v>
      </c>
      <c r="X929" s="101" t="s">
        <v>508</v>
      </c>
      <c r="Y929" s="100" t="s">
        <v>1757</v>
      </c>
      <c r="Z929" s="100" t="s">
        <v>568</v>
      </c>
      <c r="AA929" s="100" t="s">
        <v>511</v>
      </c>
      <c r="AB929" s="16"/>
    </row>
    <row r="930" spans="22:28" x14ac:dyDescent="0.25">
      <c r="V930" s="6" t="str">
        <f t="shared" si="42"/>
        <v>8504291-295 Kamo Road</v>
      </c>
      <c r="W930" s="100">
        <v>8504</v>
      </c>
      <c r="X930" s="101" t="s">
        <v>508</v>
      </c>
      <c r="Y930" s="100" t="s">
        <v>1759</v>
      </c>
      <c r="Z930" s="100" t="s">
        <v>530</v>
      </c>
      <c r="AA930" s="100" t="s">
        <v>531</v>
      </c>
      <c r="AB930" s="16"/>
    </row>
    <row r="931" spans="22:28" x14ac:dyDescent="0.25">
      <c r="V931" s="6" t="str">
        <f t="shared" si="42"/>
        <v>8504Agrilearn, Timaru (Temporary)</v>
      </c>
      <c r="W931" s="100">
        <v>8504</v>
      </c>
      <c r="X931" s="101" t="s">
        <v>541</v>
      </c>
      <c r="Y931" s="100" t="s">
        <v>1773</v>
      </c>
      <c r="Z931" s="100" t="s">
        <v>501</v>
      </c>
      <c r="AA931" s="100" t="s">
        <v>497</v>
      </c>
      <c r="AB931" s="16"/>
    </row>
    <row r="932" spans="22:28" x14ac:dyDescent="0.25">
      <c r="V932" s="6" t="str">
        <f t="shared" si="42"/>
        <v>8504Buttermilk</v>
      </c>
      <c r="W932" s="100">
        <v>8504</v>
      </c>
      <c r="X932" s="101" t="s">
        <v>507</v>
      </c>
      <c r="Y932" s="100" t="s">
        <v>1758</v>
      </c>
      <c r="Z932" s="100" t="s">
        <v>868</v>
      </c>
      <c r="AA932" s="100" t="s">
        <v>517</v>
      </c>
      <c r="AB932" s="16"/>
    </row>
    <row r="933" spans="22:28" x14ac:dyDescent="0.25">
      <c r="V933" s="6" t="str">
        <f t="shared" si="42"/>
        <v>8504Dunedin - Momona Hall (Temporary)</v>
      </c>
      <c r="W933" s="100">
        <v>8504</v>
      </c>
      <c r="X933" s="101" t="s">
        <v>512</v>
      </c>
      <c r="Y933" s="100" t="s">
        <v>1761</v>
      </c>
      <c r="Z933" s="100" t="s">
        <v>503</v>
      </c>
      <c r="AA933" s="100" t="s">
        <v>500</v>
      </c>
      <c r="AB933" s="16"/>
    </row>
    <row r="934" spans="22:28" x14ac:dyDescent="0.25">
      <c r="V934" s="6" t="str">
        <f t="shared" si="42"/>
        <v>8504Eastern Institute of Technology</v>
      </c>
      <c r="W934" s="100">
        <v>8504</v>
      </c>
      <c r="X934" s="101" t="s">
        <v>504</v>
      </c>
      <c r="Y934" s="100" t="s">
        <v>238</v>
      </c>
      <c r="Z934" s="100" t="s">
        <v>513</v>
      </c>
      <c r="AA934" s="100" t="s">
        <v>514</v>
      </c>
      <c r="AB934" s="16"/>
    </row>
    <row r="935" spans="22:28" x14ac:dyDescent="0.25">
      <c r="V935" s="6" t="str">
        <f t="shared" si="42"/>
        <v>8504EIT Rural Studies Hall, Gisborne (Temporary)</v>
      </c>
      <c r="W935" s="100">
        <v>8504</v>
      </c>
      <c r="X935" s="101" t="s">
        <v>539</v>
      </c>
      <c r="Y935" s="100" t="s">
        <v>1771</v>
      </c>
      <c r="Z935" s="100" t="s">
        <v>528</v>
      </c>
      <c r="AA935" s="100" t="s">
        <v>529</v>
      </c>
      <c r="AB935" s="16"/>
    </row>
    <row r="936" spans="22:28" x14ac:dyDescent="0.25">
      <c r="V936" s="6" t="str">
        <f t="shared" si="42"/>
        <v>8504Invercargill - Southland Times Meeting rooms (Temporary)</v>
      </c>
      <c r="W936" s="100">
        <v>8504</v>
      </c>
      <c r="X936" s="101" t="s">
        <v>515</v>
      </c>
      <c r="Y936" s="100" t="s">
        <v>1762</v>
      </c>
      <c r="Z936" s="100" t="s">
        <v>720</v>
      </c>
      <c r="AA936" s="100" t="s">
        <v>721</v>
      </c>
      <c r="AB936" s="16"/>
    </row>
    <row r="937" spans="22:28" x14ac:dyDescent="0.25">
      <c r="V937" s="6" t="str">
        <f t="shared" si="42"/>
        <v>8504Main Campus</v>
      </c>
      <c r="W937" s="100">
        <v>8504</v>
      </c>
      <c r="X937" s="101" t="s">
        <v>492</v>
      </c>
      <c r="Y937" s="100" t="s">
        <v>231</v>
      </c>
      <c r="Z937" s="100" t="s">
        <v>865</v>
      </c>
      <c r="AA937" s="100" t="s">
        <v>511</v>
      </c>
      <c r="AB937" s="16"/>
    </row>
    <row r="938" spans="22:28" x14ac:dyDescent="0.25">
      <c r="V938" s="6" t="str">
        <f t="shared" si="42"/>
        <v>8504Main Campus (Extramural)</v>
      </c>
      <c r="W938" s="100">
        <v>8504</v>
      </c>
      <c r="X938" s="101" t="s">
        <v>1512</v>
      </c>
      <c r="Y938" s="100" t="s">
        <v>1660</v>
      </c>
      <c r="Z938" s="100" t="s">
        <v>1281</v>
      </c>
      <c r="AA938" s="100" t="s">
        <v>1281</v>
      </c>
      <c r="AB938" s="16"/>
    </row>
    <row r="939" spans="22:28" x14ac:dyDescent="0.25">
      <c r="V939" s="6"/>
      <c r="W939" s="6">
        <v>8504</v>
      </c>
      <c r="X939" s="6">
        <v>95</v>
      </c>
      <c r="Y939" s="6" t="s">
        <v>1127</v>
      </c>
      <c r="Z939" s="6"/>
      <c r="AA939" s="6"/>
      <c r="AB939" s="16"/>
    </row>
    <row r="940" spans="22:28" x14ac:dyDescent="0.25">
      <c r="V940" s="6" t="str">
        <f t="shared" ref="V940:V955" si="43">W940&amp;Y940</f>
        <v>8504New Zealand Dairy Academy</v>
      </c>
      <c r="W940" s="102">
        <v>8504</v>
      </c>
      <c r="X940" s="103" t="s">
        <v>544</v>
      </c>
      <c r="Y940" s="102" t="s">
        <v>1776</v>
      </c>
      <c r="Z940" s="102" t="s">
        <v>556</v>
      </c>
      <c r="AA940" s="102" t="s">
        <v>556</v>
      </c>
      <c r="AB940" s="16"/>
    </row>
    <row r="941" spans="22:28" x14ac:dyDescent="0.25">
      <c r="V941" s="6" t="str">
        <f t="shared" si="43"/>
        <v>8504Palmerston North - Hancock Community House (Temporary)</v>
      </c>
      <c r="W941" s="100">
        <v>8504</v>
      </c>
      <c r="X941" s="101" t="s">
        <v>534</v>
      </c>
      <c r="Y941" s="100" t="s">
        <v>1766</v>
      </c>
      <c r="Z941" s="100" t="s">
        <v>667</v>
      </c>
      <c r="AA941" s="100" t="s">
        <v>668</v>
      </c>
      <c r="AB941" s="16"/>
    </row>
    <row r="942" spans="22:28" x14ac:dyDescent="0.25">
      <c r="V942" s="6" t="str">
        <f t="shared" si="43"/>
        <v>8504Panorama Equestrian Centre</v>
      </c>
      <c r="W942" s="100">
        <v>8504</v>
      </c>
      <c r="X942" s="101" t="s">
        <v>506</v>
      </c>
      <c r="Y942" s="100" t="s">
        <v>867</v>
      </c>
      <c r="Z942" s="100" t="s">
        <v>865</v>
      </c>
      <c r="AA942" s="100" t="s">
        <v>511</v>
      </c>
      <c r="AB942" s="16"/>
    </row>
    <row r="943" spans="22:28" x14ac:dyDescent="0.25">
      <c r="V943" s="6" t="str">
        <f t="shared" si="43"/>
        <v>8504Presbyterian Church Hall, Cromwell (Temporary)</v>
      </c>
      <c r="W943" s="100">
        <v>8504</v>
      </c>
      <c r="X943" s="101" t="s">
        <v>538</v>
      </c>
      <c r="Y943" s="100" t="s">
        <v>1770</v>
      </c>
      <c r="Z943" s="100" t="s">
        <v>715</v>
      </c>
      <c r="AA943" s="100" t="s">
        <v>500</v>
      </c>
      <c r="AB943" s="16"/>
    </row>
    <row r="944" spans="22:28" x14ac:dyDescent="0.25">
      <c r="V944" s="6" t="str">
        <f t="shared" si="43"/>
        <v>8504Rahui Pokeka Campus - Te Wananga o Aotearoa</v>
      </c>
      <c r="W944" s="100">
        <v>8504</v>
      </c>
      <c r="X944" s="101" t="s">
        <v>509</v>
      </c>
      <c r="Y944" s="100" t="s">
        <v>1760</v>
      </c>
      <c r="Z944" s="100" t="s">
        <v>763</v>
      </c>
      <c r="AA944" s="100" t="s">
        <v>517</v>
      </c>
      <c r="AB944" s="16"/>
    </row>
    <row r="945" spans="22:28" x14ac:dyDescent="0.25">
      <c r="V945" s="6" t="str">
        <f t="shared" si="43"/>
        <v>8504Rangiora Mandeville Fire Station Christchurch (Temporary)</v>
      </c>
      <c r="W945" s="100">
        <v>8504</v>
      </c>
      <c r="X945" s="101" t="s">
        <v>536</v>
      </c>
      <c r="Y945" s="100" t="s">
        <v>1768</v>
      </c>
      <c r="Z945" s="100" t="s">
        <v>496</v>
      </c>
      <c r="AA945" s="100" t="s">
        <v>497</v>
      </c>
      <c r="AB945" s="16"/>
    </row>
    <row r="946" spans="22:28" x14ac:dyDescent="0.25">
      <c r="V946" s="6" t="str">
        <f t="shared" si="43"/>
        <v>8504South Springston Memorial Hall, Christchurch (Temporary)</v>
      </c>
      <c r="W946" s="100">
        <v>8504</v>
      </c>
      <c r="X946" s="101" t="s">
        <v>535</v>
      </c>
      <c r="Y946" s="100" t="s">
        <v>1767</v>
      </c>
      <c r="Z946" s="100" t="s">
        <v>777</v>
      </c>
      <c r="AA946" s="100" t="s">
        <v>497</v>
      </c>
      <c r="AB946" s="16"/>
    </row>
    <row r="947" spans="22:28" x14ac:dyDescent="0.25">
      <c r="V947" s="6" t="str">
        <f t="shared" si="43"/>
        <v>8504St Francis Community Church, Hamilton (Temporary)</v>
      </c>
      <c r="W947" s="100">
        <v>8504</v>
      </c>
      <c r="X947" s="101" t="s">
        <v>542</v>
      </c>
      <c r="Y947" s="100" t="s">
        <v>1774</v>
      </c>
      <c r="Z947" s="100" t="s">
        <v>516</v>
      </c>
      <c r="AA947" s="100" t="s">
        <v>517</v>
      </c>
      <c r="AB947" s="16"/>
    </row>
    <row r="948" spans="22:28" x14ac:dyDescent="0.25">
      <c r="V948" s="6" t="str">
        <f t="shared" si="43"/>
        <v>8504Stratford - Taratahi Agricultrual Training Centre</v>
      </c>
      <c r="W948" s="100">
        <v>8504</v>
      </c>
      <c r="X948" s="101" t="s">
        <v>521</v>
      </c>
      <c r="Y948" s="100" t="s">
        <v>1764</v>
      </c>
      <c r="Z948" s="100" t="s">
        <v>729</v>
      </c>
      <c r="AA948" s="100" t="s">
        <v>638</v>
      </c>
      <c r="AB948" s="16"/>
    </row>
    <row r="949" spans="22:28" x14ac:dyDescent="0.25">
      <c r="V949" s="6" t="str">
        <f t="shared" si="43"/>
        <v>8504Stratford Demonstration Farm</v>
      </c>
      <c r="W949" s="100">
        <v>8504</v>
      </c>
      <c r="X949" s="101" t="s">
        <v>502</v>
      </c>
      <c r="Y949" s="100" t="s">
        <v>866</v>
      </c>
      <c r="Z949" s="100" t="s">
        <v>729</v>
      </c>
      <c r="AA949" s="100" t="s">
        <v>638</v>
      </c>
      <c r="AB949" s="16"/>
    </row>
    <row r="950" spans="22:28" x14ac:dyDescent="0.25">
      <c r="V950" s="6" t="str">
        <f t="shared" si="43"/>
        <v>8504Taupo Bay - Te Umanga - Stony Creek Station</v>
      </c>
      <c r="W950" s="102">
        <v>8504</v>
      </c>
      <c r="X950" s="103" t="s">
        <v>543</v>
      </c>
      <c r="Y950" s="102" t="s">
        <v>1775</v>
      </c>
      <c r="Z950" s="102" t="s">
        <v>556</v>
      </c>
      <c r="AA950" s="102" t="s">
        <v>556</v>
      </c>
      <c r="AB950" s="16"/>
    </row>
    <row r="951" spans="22:28" x14ac:dyDescent="0.25">
      <c r="V951" s="6" t="str">
        <f t="shared" si="43"/>
        <v>8504Unitec</v>
      </c>
      <c r="W951" s="100">
        <v>8504</v>
      </c>
      <c r="X951" s="101" t="s">
        <v>522</v>
      </c>
      <c r="Y951" s="100" t="s">
        <v>1765</v>
      </c>
      <c r="Z951" s="100" t="s">
        <v>519</v>
      </c>
      <c r="AA951" s="100" t="s">
        <v>520</v>
      </c>
      <c r="AB951" s="16"/>
    </row>
    <row r="952" spans="22:28" x14ac:dyDescent="0.25">
      <c r="V952" s="6" t="str">
        <f t="shared" si="43"/>
        <v>8504Wakefield Fire Station, Nelson (Temporary)</v>
      </c>
      <c r="W952" s="100">
        <v>8504</v>
      </c>
      <c r="X952" s="101" t="s">
        <v>540</v>
      </c>
      <c r="Y952" s="100" t="s">
        <v>1772</v>
      </c>
      <c r="Z952" s="100" t="s">
        <v>693</v>
      </c>
      <c r="AA952" s="100" t="s">
        <v>694</v>
      </c>
      <c r="AB952" s="16"/>
    </row>
    <row r="953" spans="22:28" x14ac:dyDescent="0.25">
      <c r="V953" s="6" t="str">
        <f t="shared" si="43"/>
        <v>8504Welcome Bay Community Centre, Tauranga, (Temporary)</v>
      </c>
      <c r="W953" s="100">
        <v>8504</v>
      </c>
      <c r="X953" s="101" t="s">
        <v>537</v>
      </c>
      <c r="Y953" s="100" t="s">
        <v>1769</v>
      </c>
      <c r="Z953" s="100" t="s">
        <v>524</v>
      </c>
      <c r="AA953" s="100" t="s">
        <v>525</v>
      </c>
      <c r="AB953" s="16"/>
    </row>
    <row r="954" spans="22:28" x14ac:dyDescent="0.25">
      <c r="V954" s="6" t="str">
        <f t="shared" si="43"/>
        <v>8504Wellington - Johnsonville Community Centre (Temporary)</v>
      </c>
      <c r="W954" s="100">
        <v>8504</v>
      </c>
      <c r="X954" s="101" t="s">
        <v>518</v>
      </c>
      <c r="Y954" s="100" t="s">
        <v>1763</v>
      </c>
      <c r="Z954" s="100" t="s">
        <v>568</v>
      </c>
      <c r="AA954" s="100" t="s">
        <v>511</v>
      </c>
      <c r="AB954" s="16"/>
    </row>
    <row r="955" spans="22:28" x14ac:dyDescent="0.25">
      <c r="V955" s="6" t="str">
        <f t="shared" si="43"/>
        <v>8541Main Campus</v>
      </c>
      <c r="W955" s="100">
        <v>8541</v>
      </c>
      <c r="X955" s="101" t="s">
        <v>492</v>
      </c>
      <c r="Y955" s="100" t="s">
        <v>231</v>
      </c>
      <c r="Z955" s="100" t="s">
        <v>498</v>
      </c>
      <c r="AA955" s="100" t="s">
        <v>497</v>
      </c>
      <c r="AB955" s="16"/>
    </row>
    <row r="956" spans="22:28" x14ac:dyDescent="0.25">
      <c r="V956" s="6"/>
      <c r="W956" s="6">
        <v>8541</v>
      </c>
      <c r="X956" s="6">
        <v>95</v>
      </c>
      <c r="Y956" s="6" t="s">
        <v>1127</v>
      </c>
      <c r="Z956" s="6"/>
      <c r="AA956" s="6"/>
      <c r="AB956" s="16"/>
    </row>
    <row r="957" spans="22:28" x14ac:dyDescent="0.25">
      <c r="V957" s="6" t="str">
        <f>W957&amp;Y957</f>
        <v>8544Main Campus</v>
      </c>
      <c r="W957" s="100">
        <v>8544</v>
      </c>
      <c r="X957" s="101" t="s">
        <v>492</v>
      </c>
      <c r="Y957" s="100" t="s">
        <v>231</v>
      </c>
      <c r="Z957" s="100" t="s">
        <v>578</v>
      </c>
      <c r="AA957" s="100" t="s">
        <v>520</v>
      </c>
      <c r="AB957" s="16"/>
    </row>
    <row r="958" spans="22:28" x14ac:dyDescent="0.25">
      <c r="V958" s="6"/>
      <c r="W958" s="6">
        <v>8544</v>
      </c>
      <c r="X958" s="6">
        <v>95</v>
      </c>
      <c r="Y958" s="6" t="s">
        <v>1127</v>
      </c>
      <c r="Z958" s="6"/>
      <c r="AA958" s="6"/>
      <c r="AB958" s="16"/>
    </row>
    <row r="959" spans="22:28" x14ac:dyDescent="0.25">
      <c r="V959" s="6" t="str">
        <f>W959&amp;Y959</f>
        <v>8573Main Campus</v>
      </c>
      <c r="W959" s="100">
        <v>8573</v>
      </c>
      <c r="X959" s="101" t="s">
        <v>492</v>
      </c>
      <c r="Y959" s="100" t="s">
        <v>231</v>
      </c>
      <c r="Z959" s="100" t="s">
        <v>519</v>
      </c>
      <c r="AA959" s="100" t="s">
        <v>520</v>
      </c>
      <c r="AB959" s="16"/>
    </row>
    <row r="960" spans="22:28" x14ac:dyDescent="0.25">
      <c r="V960" s="6"/>
      <c r="W960" s="6">
        <v>8573</v>
      </c>
      <c r="X960" s="6">
        <v>95</v>
      </c>
      <c r="Y960" s="6" t="s">
        <v>1127</v>
      </c>
      <c r="Z960" s="6"/>
      <c r="AA960" s="6"/>
      <c r="AB960" s="16"/>
    </row>
    <row r="961" spans="22:28" x14ac:dyDescent="0.25">
      <c r="V961" s="6" t="str">
        <f>W961&amp;Y961</f>
        <v>8588Air NZ Aviation Institute - CHC Campus</v>
      </c>
      <c r="W961" s="100">
        <v>8588</v>
      </c>
      <c r="X961" s="101" t="s">
        <v>506</v>
      </c>
      <c r="Y961" s="100" t="s">
        <v>1777</v>
      </c>
      <c r="Z961" s="100" t="s">
        <v>498</v>
      </c>
      <c r="AA961" s="100" t="s">
        <v>497</v>
      </c>
      <c r="AB961" s="16"/>
    </row>
    <row r="962" spans="22:28" x14ac:dyDescent="0.25">
      <c r="V962" s="6" t="str">
        <f>W962&amp;Y962</f>
        <v>8588Auckland PD&amp;T</v>
      </c>
      <c r="W962" s="100">
        <v>8588</v>
      </c>
      <c r="X962" s="101" t="s">
        <v>502</v>
      </c>
      <c r="Y962" s="100" t="s">
        <v>870</v>
      </c>
      <c r="Z962" s="100" t="s">
        <v>580</v>
      </c>
      <c r="AA962" s="100" t="s">
        <v>520</v>
      </c>
      <c r="AB962" s="16"/>
    </row>
    <row r="963" spans="22:28" x14ac:dyDescent="0.25">
      <c r="V963" s="6" t="str">
        <f>W963&amp;Y963</f>
        <v>8588Aviation Institute, Air New Zealand</v>
      </c>
      <c r="W963" s="100">
        <v>8588</v>
      </c>
      <c r="X963" s="101" t="s">
        <v>504</v>
      </c>
      <c r="Y963" s="100" t="s">
        <v>871</v>
      </c>
      <c r="Z963" s="100" t="s">
        <v>498</v>
      </c>
      <c r="AA963" s="100" t="s">
        <v>497</v>
      </c>
      <c r="AB963" s="16"/>
    </row>
    <row r="964" spans="22:28" x14ac:dyDescent="0.25">
      <c r="V964" s="6" t="str">
        <f>W964&amp;Y964</f>
        <v>8588Main Campus, Aviation Institute, Air New Zealand</v>
      </c>
      <c r="W964" s="100">
        <v>8588</v>
      </c>
      <c r="X964" s="101" t="s">
        <v>492</v>
      </c>
      <c r="Y964" s="100" t="s">
        <v>869</v>
      </c>
      <c r="Z964" s="100" t="s">
        <v>580</v>
      </c>
      <c r="AA964" s="100" t="s">
        <v>520</v>
      </c>
      <c r="AB964" s="16"/>
    </row>
    <row r="965" spans="22:28" x14ac:dyDescent="0.25">
      <c r="V965" s="6"/>
      <c r="W965" s="6">
        <v>8588</v>
      </c>
      <c r="X965" s="6">
        <v>95</v>
      </c>
      <c r="Y965" s="6" t="s">
        <v>1127</v>
      </c>
      <c r="Z965" s="6"/>
      <c r="AA965" s="6"/>
      <c r="AB965" s="16"/>
    </row>
    <row r="966" spans="22:28" x14ac:dyDescent="0.25">
      <c r="V966" s="6"/>
      <c r="W966" s="6">
        <v>8603</v>
      </c>
      <c r="X966" s="6">
        <v>95</v>
      </c>
      <c r="Y966" s="6" t="s">
        <v>1127</v>
      </c>
      <c r="Z966" s="6"/>
      <c r="AA966" s="6"/>
      <c r="AB966" s="16"/>
    </row>
    <row r="967" spans="22:28" x14ac:dyDescent="0.25">
      <c r="V967" s="6" t="str">
        <f t="shared" ref="V967:V972" si="44">W967&amp;Y967</f>
        <v>8603The College of Beauty Therapy</v>
      </c>
      <c r="W967" s="100">
        <v>8603</v>
      </c>
      <c r="X967" s="101" t="s">
        <v>504</v>
      </c>
      <c r="Y967" s="100" t="s">
        <v>874</v>
      </c>
      <c r="Z967" s="100" t="s">
        <v>516</v>
      </c>
      <c r="AA967" s="100" t="s">
        <v>517</v>
      </c>
      <c r="AB967" s="16"/>
    </row>
    <row r="968" spans="22:28" x14ac:dyDescent="0.25">
      <c r="V968" s="6" t="str">
        <f t="shared" si="44"/>
        <v>8603The Hairdressing Academy &amp; The College of Beauty Therapy</v>
      </c>
      <c r="W968" s="100">
        <v>8603</v>
      </c>
      <c r="X968" s="101" t="s">
        <v>502</v>
      </c>
      <c r="Y968" s="100" t="s">
        <v>873</v>
      </c>
      <c r="Z968" s="100" t="s">
        <v>516</v>
      </c>
      <c r="AA968" s="100" t="s">
        <v>517</v>
      </c>
      <c r="AB968" s="16"/>
    </row>
    <row r="969" spans="22:28" x14ac:dyDescent="0.25">
      <c r="V969" s="6" t="str">
        <f t="shared" si="44"/>
        <v>8603The Hairdressing Academy, Tauranga</v>
      </c>
      <c r="W969" s="100">
        <v>8603</v>
      </c>
      <c r="X969" s="101" t="s">
        <v>492</v>
      </c>
      <c r="Y969" s="100" t="s">
        <v>872</v>
      </c>
      <c r="Z969" s="100" t="s">
        <v>524</v>
      </c>
      <c r="AA969" s="100" t="s">
        <v>525</v>
      </c>
      <c r="AB969" s="16"/>
    </row>
    <row r="970" spans="22:28" x14ac:dyDescent="0.25">
      <c r="V970" s="6" t="str">
        <f t="shared" si="44"/>
        <v>8605Albany Campus</v>
      </c>
      <c r="W970" s="100">
        <v>8605</v>
      </c>
      <c r="X970" s="101" t="s">
        <v>502</v>
      </c>
      <c r="Y970" s="100" t="s">
        <v>875</v>
      </c>
      <c r="Z970" s="100" t="s">
        <v>578</v>
      </c>
      <c r="AA970" s="100" t="s">
        <v>520</v>
      </c>
      <c r="AB970" s="16"/>
    </row>
    <row r="971" spans="22:28" x14ac:dyDescent="0.25">
      <c r="V971" s="6" t="str">
        <f t="shared" si="44"/>
        <v>8605Imagez Beauty College</v>
      </c>
      <c r="W971" s="100">
        <v>8605</v>
      </c>
      <c r="X971" s="101" t="s">
        <v>504</v>
      </c>
      <c r="Y971" s="100" t="s">
        <v>876</v>
      </c>
      <c r="Z971" s="100" t="s">
        <v>526</v>
      </c>
      <c r="AA971" s="100" t="s">
        <v>525</v>
      </c>
      <c r="AB971" s="16"/>
    </row>
    <row r="972" spans="22:28" x14ac:dyDescent="0.25">
      <c r="V972" s="6" t="str">
        <f t="shared" si="44"/>
        <v>8605Main Campus</v>
      </c>
      <c r="W972" s="100">
        <v>8605</v>
      </c>
      <c r="X972" s="101" t="s">
        <v>492</v>
      </c>
      <c r="Y972" s="100" t="s">
        <v>231</v>
      </c>
      <c r="Z972" s="100" t="s">
        <v>519</v>
      </c>
      <c r="AA972" s="100" t="s">
        <v>520</v>
      </c>
      <c r="AB972" s="16"/>
    </row>
    <row r="973" spans="22:28" x14ac:dyDescent="0.25">
      <c r="V973" s="6"/>
      <c r="W973" s="6">
        <v>8605</v>
      </c>
      <c r="X973" s="6">
        <v>95</v>
      </c>
      <c r="Y973" s="6" t="s">
        <v>1127</v>
      </c>
      <c r="Z973" s="6"/>
      <c r="AA973" s="6"/>
      <c r="AB973" s="16"/>
    </row>
    <row r="974" spans="22:28" x14ac:dyDescent="0.25">
      <c r="V974" s="6" t="str">
        <f>W974&amp;Y974</f>
        <v>8609Main Campus</v>
      </c>
      <c r="W974" s="100">
        <v>8609</v>
      </c>
      <c r="X974" s="101" t="s">
        <v>492</v>
      </c>
      <c r="Y974" s="100" t="s">
        <v>231</v>
      </c>
      <c r="Z974" s="100" t="s">
        <v>712</v>
      </c>
      <c r="AA974" s="100" t="s">
        <v>520</v>
      </c>
      <c r="AB974" s="16"/>
    </row>
    <row r="975" spans="22:28" x14ac:dyDescent="0.25">
      <c r="V975" s="6"/>
      <c r="W975" s="6">
        <v>8609</v>
      </c>
      <c r="X975" s="6">
        <v>95</v>
      </c>
      <c r="Y975" s="6" t="s">
        <v>1127</v>
      </c>
      <c r="Z975" s="6"/>
      <c r="AA975" s="6"/>
      <c r="AB975" s="16"/>
    </row>
    <row r="976" spans="22:28" x14ac:dyDescent="0.25">
      <c r="V976" s="6" t="str">
        <f>W976&amp;Y976</f>
        <v>8613Main Campus</v>
      </c>
      <c r="W976" s="100">
        <v>8613</v>
      </c>
      <c r="X976" s="101" t="s">
        <v>492</v>
      </c>
      <c r="Y976" s="100" t="s">
        <v>231</v>
      </c>
      <c r="Z976" s="100" t="s">
        <v>516</v>
      </c>
      <c r="AA976" s="100" t="s">
        <v>517</v>
      </c>
      <c r="AB976" s="16"/>
    </row>
    <row r="977" spans="22:28" x14ac:dyDescent="0.25">
      <c r="V977" s="6"/>
      <c r="W977" s="6">
        <v>8613</v>
      </c>
      <c r="X977" s="6">
        <v>95</v>
      </c>
      <c r="Y977" s="6" t="s">
        <v>1127</v>
      </c>
      <c r="Z977" s="6"/>
      <c r="AA977" s="6"/>
      <c r="AB977" s="16"/>
    </row>
    <row r="978" spans="22:28" x14ac:dyDescent="0.25">
      <c r="V978" s="6"/>
      <c r="W978" s="6">
        <v>8621</v>
      </c>
      <c r="X978" s="6">
        <v>95</v>
      </c>
      <c r="Y978" s="6" t="s">
        <v>1127</v>
      </c>
      <c r="Z978" s="6"/>
      <c r="AA978" s="6"/>
      <c r="AB978" s="16"/>
    </row>
    <row r="979" spans="22:28" x14ac:dyDescent="0.25">
      <c r="V979" s="6" t="str">
        <f t="shared" ref="V979:V1010" si="45">W979&amp;Y979</f>
        <v>8621The Hairdressing College</v>
      </c>
      <c r="W979" s="100">
        <v>8621</v>
      </c>
      <c r="X979" s="101" t="s">
        <v>492</v>
      </c>
      <c r="Y979" s="100" t="s">
        <v>360</v>
      </c>
      <c r="Z979" s="100" t="s">
        <v>667</v>
      </c>
      <c r="AA979" s="100" t="s">
        <v>668</v>
      </c>
      <c r="AB979" s="16"/>
    </row>
    <row r="980" spans="22:28" x14ac:dyDescent="0.25">
      <c r="V980" s="6" t="str">
        <f t="shared" si="45"/>
        <v>8621The Hairdressing College</v>
      </c>
      <c r="W980" s="100">
        <v>8621</v>
      </c>
      <c r="X980" s="101" t="s">
        <v>504</v>
      </c>
      <c r="Y980" s="100" t="s">
        <v>360</v>
      </c>
      <c r="Z980" s="100" t="s">
        <v>667</v>
      </c>
      <c r="AA980" s="100" t="s">
        <v>668</v>
      </c>
      <c r="AB980" s="16"/>
    </row>
    <row r="981" spans="22:28" x14ac:dyDescent="0.25">
      <c r="V981" s="6" t="str">
        <f t="shared" si="45"/>
        <v>8621The Hairdressing College</v>
      </c>
      <c r="W981" s="100">
        <v>8621</v>
      </c>
      <c r="X981" s="101" t="s">
        <v>506</v>
      </c>
      <c r="Y981" s="100" t="s">
        <v>360</v>
      </c>
      <c r="Z981" s="100" t="s">
        <v>669</v>
      </c>
      <c r="AA981" s="100" t="s">
        <v>668</v>
      </c>
      <c r="AB981" s="16"/>
    </row>
    <row r="982" spans="22:28" x14ac:dyDescent="0.25">
      <c r="V982" s="6" t="str">
        <f t="shared" si="45"/>
        <v>8630Akonga Te Rangatahi o Otepoti</v>
      </c>
      <c r="W982" s="100">
        <v>8630</v>
      </c>
      <c r="X982" s="101" t="s">
        <v>548</v>
      </c>
      <c r="Y982" s="100" t="s">
        <v>382</v>
      </c>
      <c r="Z982" s="100" t="s">
        <v>503</v>
      </c>
      <c r="AA982" s="100" t="s">
        <v>500</v>
      </c>
      <c r="AB982" s="16"/>
    </row>
    <row r="983" spans="22:28" x14ac:dyDescent="0.25">
      <c r="V983" s="6" t="str">
        <f t="shared" si="45"/>
        <v>8630Aotearoa Business School</v>
      </c>
      <c r="W983" s="100">
        <v>8630</v>
      </c>
      <c r="X983" s="101" t="s">
        <v>522</v>
      </c>
      <c r="Y983" s="100" t="s">
        <v>372</v>
      </c>
      <c r="Z983" s="100" t="s">
        <v>516</v>
      </c>
      <c r="AA983" s="100" t="s">
        <v>517</v>
      </c>
      <c r="AB983" s="16"/>
    </row>
    <row r="984" spans="22:28" x14ac:dyDescent="0.25">
      <c r="V984" s="6" t="str">
        <f t="shared" si="45"/>
        <v>8630Apakura Campus</v>
      </c>
      <c r="W984" s="100">
        <v>8630</v>
      </c>
      <c r="X984" s="101" t="s">
        <v>492</v>
      </c>
      <c r="Y984" s="100" t="s">
        <v>362</v>
      </c>
      <c r="Z984" s="100" t="s">
        <v>741</v>
      </c>
      <c r="AA984" s="100" t="s">
        <v>517</v>
      </c>
      <c r="AB984" s="16"/>
    </row>
    <row r="985" spans="22:28" x14ac:dyDescent="0.25">
      <c r="V985" s="6" t="str">
        <f t="shared" si="45"/>
        <v>8630Ashburton District</v>
      </c>
      <c r="W985" s="100">
        <v>8630</v>
      </c>
      <c r="X985" s="101" t="s">
        <v>626</v>
      </c>
      <c r="Y985" s="100" t="s">
        <v>505</v>
      </c>
      <c r="Z985" s="100" t="s">
        <v>505</v>
      </c>
      <c r="AA985" s="100" t="s">
        <v>497</v>
      </c>
      <c r="AB985" s="16"/>
    </row>
    <row r="986" spans="22:28" x14ac:dyDescent="0.25">
      <c r="V986" s="6" t="str">
        <f t="shared" si="45"/>
        <v>8630Auckland City</v>
      </c>
      <c r="W986" s="100">
        <v>8630</v>
      </c>
      <c r="X986" s="101" t="s">
        <v>552</v>
      </c>
      <c r="Y986" s="100" t="s">
        <v>519</v>
      </c>
      <c r="Z986" s="100" t="s">
        <v>519</v>
      </c>
      <c r="AA986" s="100" t="s">
        <v>520</v>
      </c>
      <c r="AB986" s="16"/>
    </row>
    <row r="987" spans="22:28" x14ac:dyDescent="0.25">
      <c r="V987" s="6" t="str">
        <f t="shared" si="45"/>
        <v>8630Be My Guest</v>
      </c>
      <c r="W987" s="100">
        <v>8630</v>
      </c>
      <c r="X987" s="101" t="s">
        <v>542</v>
      </c>
      <c r="Y987" s="100" t="s">
        <v>378</v>
      </c>
      <c r="Z987" s="100" t="s">
        <v>567</v>
      </c>
      <c r="AA987" s="100" t="s">
        <v>531</v>
      </c>
      <c r="AB987" s="16"/>
    </row>
    <row r="988" spans="22:28" x14ac:dyDescent="0.25">
      <c r="V988" s="6" t="str">
        <f t="shared" si="45"/>
        <v>8630Buller District</v>
      </c>
      <c r="W988" s="100">
        <v>8630</v>
      </c>
      <c r="X988" s="101" t="s">
        <v>1532</v>
      </c>
      <c r="Y988" s="100" t="s">
        <v>756</v>
      </c>
      <c r="Z988" s="100" t="s">
        <v>756</v>
      </c>
      <c r="AA988" s="100" t="s">
        <v>495</v>
      </c>
      <c r="AB988" s="16"/>
    </row>
    <row r="989" spans="22:28" x14ac:dyDescent="0.25">
      <c r="V989" s="6" t="str">
        <f t="shared" si="45"/>
        <v>8630Carterton District</v>
      </c>
      <c r="W989" s="100">
        <v>8630</v>
      </c>
      <c r="X989" s="101" t="s">
        <v>805</v>
      </c>
      <c r="Y989" s="100" t="s">
        <v>865</v>
      </c>
      <c r="Z989" s="100" t="s">
        <v>865</v>
      </c>
      <c r="AA989" s="100" t="s">
        <v>511</v>
      </c>
      <c r="AB989" s="16"/>
    </row>
    <row r="990" spans="22:28" x14ac:dyDescent="0.25">
      <c r="V990" s="6" t="str">
        <f t="shared" si="45"/>
        <v>8630Central Hawkes Bay District</v>
      </c>
      <c r="W990" s="100">
        <v>8630</v>
      </c>
      <c r="X990" s="101" t="s">
        <v>1535</v>
      </c>
      <c r="Y990" s="100" t="s">
        <v>1783</v>
      </c>
      <c r="Z990" s="100" t="s">
        <v>651</v>
      </c>
      <c r="AA990" s="100" t="s">
        <v>514</v>
      </c>
      <c r="AB990" s="16"/>
    </row>
    <row r="991" spans="22:28" x14ac:dyDescent="0.25">
      <c r="V991" s="6" t="str">
        <f t="shared" si="45"/>
        <v>8630Central Otago District</v>
      </c>
      <c r="W991" s="100">
        <v>8630</v>
      </c>
      <c r="X991" s="101" t="s">
        <v>557</v>
      </c>
      <c r="Y991" s="100" t="s">
        <v>715</v>
      </c>
      <c r="Z991" s="100" t="s">
        <v>715</v>
      </c>
      <c r="AA991" s="100" t="s">
        <v>500</v>
      </c>
      <c r="AB991" s="16"/>
    </row>
    <row r="992" spans="22:28" x14ac:dyDescent="0.25">
      <c r="V992" s="6" t="str">
        <f t="shared" si="45"/>
        <v>8630Chatam Islands Territory</v>
      </c>
      <c r="W992" s="100">
        <v>8630</v>
      </c>
      <c r="X992" s="101" t="s">
        <v>1794</v>
      </c>
      <c r="Y992" s="100" t="s">
        <v>1795</v>
      </c>
      <c r="Z992" s="100" t="s">
        <v>1796</v>
      </c>
      <c r="AA992" s="100" t="s">
        <v>1489</v>
      </c>
      <c r="AB992" s="16"/>
    </row>
    <row r="993" spans="22:28" x14ac:dyDescent="0.25">
      <c r="V993" s="6" t="str">
        <f t="shared" si="45"/>
        <v>8630Chrischurch</v>
      </c>
      <c r="W993" s="100">
        <v>8630</v>
      </c>
      <c r="X993" s="101" t="s">
        <v>535</v>
      </c>
      <c r="Y993" s="100" t="s">
        <v>375</v>
      </c>
      <c r="Z993" s="100" t="s">
        <v>498</v>
      </c>
      <c r="AA993" s="100" t="s">
        <v>497</v>
      </c>
      <c r="AB993" s="16"/>
    </row>
    <row r="994" spans="22:28" x14ac:dyDescent="0.25">
      <c r="V994" s="6" t="str">
        <f t="shared" si="45"/>
        <v>8630Clutha District</v>
      </c>
      <c r="W994" s="100">
        <v>8630</v>
      </c>
      <c r="X994" s="101" t="s">
        <v>620</v>
      </c>
      <c r="Y994" s="100" t="s">
        <v>499</v>
      </c>
      <c r="Z994" s="100" t="s">
        <v>499</v>
      </c>
      <c r="AA994" s="100" t="s">
        <v>500</v>
      </c>
      <c r="AB994" s="16"/>
    </row>
    <row r="995" spans="22:28" x14ac:dyDescent="0.25">
      <c r="V995" s="6" t="str">
        <f t="shared" si="45"/>
        <v>8630Community Education</v>
      </c>
      <c r="W995" s="100">
        <v>8630</v>
      </c>
      <c r="X995" s="101" t="s">
        <v>1563</v>
      </c>
      <c r="Y995" s="100" t="s">
        <v>1565</v>
      </c>
      <c r="Z995" s="100" t="s">
        <v>1565</v>
      </c>
      <c r="AA995" s="100" t="s">
        <v>1565</v>
      </c>
      <c r="AB995" s="16"/>
    </row>
    <row r="996" spans="22:28" x14ac:dyDescent="0.25">
      <c r="V996" s="6" t="str">
        <f t="shared" si="45"/>
        <v>8630Dunedin City</v>
      </c>
      <c r="W996" s="100">
        <v>8630</v>
      </c>
      <c r="X996" s="101" t="s">
        <v>1503</v>
      </c>
      <c r="Y996" s="100" t="s">
        <v>503</v>
      </c>
      <c r="Z996" s="100" t="s">
        <v>503</v>
      </c>
      <c r="AA996" s="100" t="s">
        <v>500</v>
      </c>
      <c r="AB996" s="16"/>
    </row>
    <row r="997" spans="22:28" x14ac:dyDescent="0.25">
      <c r="V997" s="6" t="str">
        <f t="shared" si="45"/>
        <v>8630English Language Academy</v>
      </c>
      <c r="W997" s="100">
        <v>8630</v>
      </c>
      <c r="X997" s="101" t="s">
        <v>539</v>
      </c>
      <c r="Y997" s="100" t="s">
        <v>376</v>
      </c>
      <c r="Z997" s="100" t="s">
        <v>516</v>
      </c>
      <c r="AA997" s="100" t="s">
        <v>517</v>
      </c>
      <c r="AB997" s="16"/>
    </row>
    <row r="998" spans="22:28" x14ac:dyDescent="0.25">
      <c r="V998" s="6" t="str">
        <f t="shared" si="45"/>
        <v>8630Excel School of Performing Arts</v>
      </c>
      <c r="W998" s="100">
        <v>8630</v>
      </c>
      <c r="X998" s="101" t="s">
        <v>611</v>
      </c>
      <c r="Y998" s="100" t="s">
        <v>389</v>
      </c>
      <c r="Z998" s="100" t="s">
        <v>519</v>
      </c>
      <c r="AA998" s="100" t="s">
        <v>520</v>
      </c>
      <c r="AB998" s="16"/>
    </row>
    <row r="999" spans="22:28" x14ac:dyDescent="0.25">
      <c r="V999" s="6" t="str">
        <f t="shared" si="45"/>
        <v>8630Far North District</v>
      </c>
      <c r="W999" s="100">
        <v>8630</v>
      </c>
      <c r="X999" s="101" t="s">
        <v>540</v>
      </c>
      <c r="Y999" s="100" t="s">
        <v>567</v>
      </c>
      <c r="Z999" s="100" t="s">
        <v>567</v>
      </c>
      <c r="AA999" s="100" t="s">
        <v>531</v>
      </c>
      <c r="AB999" s="16"/>
    </row>
    <row r="1000" spans="22:28" x14ac:dyDescent="0.25">
      <c r="V1000" s="6" t="str">
        <f t="shared" si="45"/>
        <v>8630Gisborne Campus</v>
      </c>
      <c r="W1000" s="100">
        <v>8630</v>
      </c>
      <c r="X1000" s="101" t="s">
        <v>518</v>
      </c>
      <c r="Y1000" s="100" t="s">
        <v>370</v>
      </c>
      <c r="Z1000" s="100" t="s">
        <v>528</v>
      </c>
      <c r="AA1000" s="100" t="s">
        <v>529</v>
      </c>
      <c r="AB1000" s="16"/>
    </row>
    <row r="1001" spans="22:28" x14ac:dyDescent="0.25">
      <c r="V1001" s="6" t="str">
        <f t="shared" si="45"/>
        <v>8630Gore District</v>
      </c>
      <c r="W1001" s="100">
        <v>8630</v>
      </c>
      <c r="X1001" s="101" t="s">
        <v>629</v>
      </c>
      <c r="Y1001" s="100" t="s">
        <v>722</v>
      </c>
      <c r="Z1001" s="100" t="s">
        <v>722</v>
      </c>
      <c r="AA1001" s="100" t="s">
        <v>721</v>
      </c>
      <c r="AB1001" s="16"/>
    </row>
    <row r="1002" spans="22:28" x14ac:dyDescent="0.25">
      <c r="V1002" s="6" t="str">
        <f t="shared" si="45"/>
        <v>8630Grey District</v>
      </c>
      <c r="W1002" s="100">
        <v>8630</v>
      </c>
      <c r="X1002" s="101" t="s">
        <v>1537</v>
      </c>
      <c r="Y1002" s="100" t="s">
        <v>494</v>
      </c>
      <c r="Z1002" s="100" t="s">
        <v>494</v>
      </c>
      <c r="AA1002" s="100" t="s">
        <v>495</v>
      </c>
      <c r="AB1002" s="16"/>
    </row>
    <row r="1003" spans="22:28" x14ac:dyDescent="0.25">
      <c r="V1003" s="6" t="str">
        <f t="shared" si="45"/>
        <v>8630Hamilton Campus</v>
      </c>
      <c r="W1003" s="100">
        <v>8630</v>
      </c>
      <c r="X1003" s="101" t="s">
        <v>502</v>
      </c>
      <c r="Y1003" s="100" t="s">
        <v>363</v>
      </c>
      <c r="Z1003" s="100" t="s">
        <v>516</v>
      </c>
      <c r="AA1003" s="100" t="s">
        <v>517</v>
      </c>
      <c r="AB1003" s="16"/>
    </row>
    <row r="1004" spans="22:28" x14ac:dyDescent="0.25">
      <c r="V1004" s="6" t="str">
        <f t="shared" si="45"/>
        <v>8630Hastings District</v>
      </c>
      <c r="W1004" s="100">
        <v>8630</v>
      </c>
      <c r="X1004" s="101" t="s">
        <v>536</v>
      </c>
      <c r="Y1004" s="100" t="s">
        <v>649</v>
      </c>
      <c r="Z1004" s="100" t="s">
        <v>649</v>
      </c>
      <c r="AA1004" s="100" t="s">
        <v>514</v>
      </c>
      <c r="AB1004" s="16"/>
    </row>
    <row r="1005" spans="22:28" x14ac:dyDescent="0.25">
      <c r="V1005" s="6" t="str">
        <f t="shared" si="45"/>
        <v>8630Hauraki District</v>
      </c>
      <c r="W1005" s="100">
        <v>8630</v>
      </c>
      <c r="X1005" s="101" t="s">
        <v>615</v>
      </c>
      <c r="Y1005" s="100" t="s">
        <v>877</v>
      </c>
      <c r="Z1005" s="100" t="s">
        <v>877</v>
      </c>
      <c r="AA1005" s="100" t="s">
        <v>517</v>
      </c>
      <c r="AB1005" s="16"/>
    </row>
    <row r="1006" spans="22:28" x14ac:dyDescent="0.25">
      <c r="V1006" s="6" t="str">
        <f t="shared" si="45"/>
        <v>8630Head Office</v>
      </c>
      <c r="W1006" s="100">
        <v>8630</v>
      </c>
      <c r="X1006" s="101" t="s">
        <v>833</v>
      </c>
      <c r="Y1006" s="100" t="s">
        <v>361</v>
      </c>
      <c r="Z1006" s="100" t="s">
        <v>741</v>
      </c>
      <c r="AA1006" s="100" t="s">
        <v>517</v>
      </c>
      <c r="AB1006" s="16"/>
    </row>
    <row r="1007" spans="22:28" x14ac:dyDescent="0.25">
      <c r="V1007" s="6" t="str">
        <f t="shared" si="45"/>
        <v>8630Hinengakau Development</v>
      </c>
      <c r="W1007" s="100">
        <v>8630</v>
      </c>
      <c r="X1007" s="101" t="s">
        <v>551</v>
      </c>
      <c r="Y1007" s="100" t="s">
        <v>385</v>
      </c>
      <c r="Z1007" s="100" t="s">
        <v>672</v>
      </c>
      <c r="AA1007" s="100" t="s">
        <v>668</v>
      </c>
      <c r="AB1007" s="16"/>
    </row>
    <row r="1008" spans="22:28" x14ac:dyDescent="0.25">
      <c r="V1008" s="6" t="str">
        <f t="shared" si="45"/>
        <v>8630Horowhenua District</v>
      </c>
      <c r="W1008" s="100">
        <v>8630</v>
      </c>
      <c r="X1008" s="101" t="s">
        <v>631</v>
      </c>
      <c r="Y1008" s="100" t="s">
        <v>669</v>
      </c>
      <c r="Z1008" s="100" t="s">
        <v>669</v>
      </c>
      <c r="AA1008" s="100" t="s">
        <v>668</v>
      </c>
      <c r="AB1008" s="16"/>
    </row>
    <row r="1009" spans="22:28" x14ac:dyDescent="0.25">
      <c r="V1009" s="6" t="str">
        <f t="shared" si="45"/>
        <v>8630Huntly Campus</v>
      </c>
      <c r="W1009" s="100">
        <v>8630</v>
      </c>
      <c r="X1009" s="101" t="s">
        <v>515</v>
      </c>
      <c r="Y1009" s="100" t="s">
        <v>369</v>
      </c>
      <c r="Z1009" s="100" t="s">
        <v>763</v>
      </c>
      <c r="AA1009" s="100" t="s">
        <v>517</v>
      </c>
      <c r="AB1009" s="16"/>
    </row>
    <row r="1010" spans="22:28" x14ac:dyDescent="0.25">
      <c r="V1010" s="6" t="str">
        <f t="shared" si="45"/>
        <v>8630Hurunui District</v>
      </c>
      <c r="W1010" s="100">
        <v>8630</v>
      </c>
      <c r="X1010" s="101" t="s">
        <v>1784</v>
      </c>
      <c r="Y1010" s="100" t="s">
        <v>1146</v>
      </c>
      <c r="Z1010" s="100" t="s">
        <v>1146</v>
      </c>
      <c r="AA1010" s="100" t="s">
        <v>497</v>
      </c>
      <c r="AB1010" s="16"/>
    </row>
    <row r="1011" spans="22:28" x14ac:dyDescent="0.25">
      <c r="V1011" s="6" t="str">
        <f t="shared" ref="V1011:V1032" si="46">W1011&amp;Y1011</f>
        <v>8630Intensive Literacy and Numeracy (Prisons)</v>
      </c>
      <c r="W1011" s="102">
        <v>8630</v>
      </c>
      <c r="X1011" s="103" t="s">
        <v>1797</v>
      </c>
      <c r="Y1011" s="102" t="s">
        <v>1798</v>
      </c>
      <c r="Z1011" s="102" t="s">
        <v>1489</v>
      </c>
      <c r="AA1011" s="102" t="s">
        <v>1489</v>
      </c>
      <c r="AB1011" s="16"/>
    </row>
    <row r="1012" spans="22:28" x14ac:dyDescent="0.25">
      <c r="V1012" s="6" t="str">
        <f t="shared" si="46"/>
        <v>8630Invercargill City</v>
      </c>
      <c r="W1012" s="100">
        <v>8630</v>
      </c>
      <c r="X1012" s="101" t="s">
        <v>537</v>
      </c>
      <c r="Y1012" s="100" t="s">
        <v>720</v>
      </c>
      <c r="Z1012" s="100" t="s">
        <v>720</v>
      </c>
      <c r="AA1012" s="100" t="s">
        <v>721</v>
      </c>
      <c r="AB1012" s="16"/>
    </row>
    <row r="1013" spans="22:28" x14ac:dyDescent="0.25">
      <c r="V1013" s="6" t="str">
        <f t="shared" si="46"/>
        <v>8630Kaikoura District</v>
      </c>
      <c r="W1013" s="100">
        <v>8630</v>
      </c>
      <c r="X1013" s="101" t="s">
        <v>1785</v>
      </c>
      <c r="Y1013" s="100" t="s">
        <v>1147</v>
      </c>
      <c r="Z1013" s="100" t="s">
        <v>1147</v>
      </c>
      <c r="AA1013" s="100" t="s">
        <v>497</v>
      </c>
      <c r="AB1013" s="16"/>
    </row>
    <row r="1014" spans="22:28" x14ac:dyDescent="0.25">
      <c r="V1014" s="6" t="str">
        <f t="shared" si="46"/>
        <v>8630Kaipara District</v>
      </c>
      <c r="W1014" s="100">
        <v>8630</v>
      </c>
      <c r="X1014" s="101" t="s">
        <v>1023</v>
      </c>
      <c r="Y1014" s="100" t="s">
        <v>711</v>
      </c>
      <c r="Z1014" s="100" t="s">
        <v>711</v>
      </c>
      <c r="AA1014" s="100" t="s">
        <v>531</v>
      </c>
      <c r="AB1014" s="16"/>
    </row>
    <row r="1015" spans="22:28" x14ac:dyDescent="0.25">
      <c r="V1015" s="6" t="str">
        <f t="shared" si="46"/>
        <v>8630Kapiti Coast District</v>
      </c>
      <c r="W1015" s="100">
        <v>8630</v>
      </c>
      <c r="X1015" s="101" t="s">
        <v>559</v>
      </c>
      <c r="Y1015" s="100" t="s">
        <v>664</v>
      </c>
      <c r="Z1015" s="100" t="s">
        <v>664</v>
      </c>
      <c r="AA1015" s="100" t="s">
        <v>511</v>
      </c>
      <c r="AB1015" s="16"/>
    </row>
    <row r="1016" spans="22:28" x14ac:dyDescent="0.25">
      <c r="V1016" s="6" t="str">
        <f t="shared" si="46"/>
        <v>8630Kawerau District</v>
      </c>
      <c r="W1016" s="100">
        <v>8630</v>
      </c>
      <c r="X1016" s="101" t="s">
        <v>633</v>
      </c>
      <c r="Y1016" s="100" t="s">
        <v>737</v>
      </c>
      <c r="Z1016" s="100" t="s">
        <v>737</v>
      </c>
      <c r="AA1016" s="100" t="s">
        <v>525</v>
      </c>
      <c r="AB1016" s="16"/>
    </row>
    <row r="1017" spans="22:28" x14ac:dyDescent="0.25">
      <c r="V1017" s="6" t="str">
        <f t="shared" si="46"/>
        <v>8630Koru Institute of Training and Education</v>
      </c>
      <c r="W1017" s="100">
        <v>8630</v>
      </c>
      <c r="X1017" s="101" t="s">
        <v>543</v>
      </c>
      <c r="Y1017" s="100" t="s">
        <v>379</v>
      </c>
      <c r="Z1017" s="100" t="s">
        <v>661</v>
      </c>
      <c r="AA1017" s="100" t="s">
        <v>662</v>
      </c>
      <c r="AB1017" s="16"/>
    </row>
    <row r="1018" spans="22:28" x14ac:dyDescent="0.25">
      <c r="V1018" s="6" t="str">
        <f t="shared" si="46"/>
        <v>8630Lifeworks International</v>
      </c>
      <c r="W1018" s="100">
        <v>8630</v>
      </c>
      <c r="X1018" s="101" t="s">
        <v>521</v>
      </c>
      <c r="Y1018" s="100" t="s">
        <v>371</v>
      </c>
      <c r="Z1018" s="100" t="s">
        <v>741</v>
      </c>
      <c r="AA1018" s="100" t="s">
        <v>517</v>
      </c>
      <c r="AB1018" s="16"/>
    </row>
    <row r="1019" spans="22:28" x14ac:dyDescent="0.25">
      <c r="V1019" s="6" t="str">
        <f t="shared" si="46"/>
        <v>8630Lower Hutt District</v>
      </c>
      <c r="W1019" s="100">
        <v>8630</v>
      </c>
      <c r="X1019" s="101" t="s">
        <v>635</v>
      </c>
      <c r="Y1019" s="100" t="s">
        <v>1780</v>
      </c>
      <c r="Z1019" s="100" t="s">
        <v>658</v>
      </c>
      <c r="AA1019" s="100" t="s">
        <v>511</v>
      </c>
      <c r="AB1019" s="16"/>
    </row>
    <row r="1020" spans="22:28" x14ac:dyDescent="0.25">
      <c r="V1020" s="6" t="str">
        <f t="shared" si="46"/>
        <v>8630Mackenzie District</v>
      </c>
      <c r="W1020" s="100">
        <v>8630</v>
      </c>
      <c r="X1020" s="101" t="s">
        <v>821</v>
      </c>
      <c r="Y1020" s="100" t="s">
        <v>1148</v>
      </c>
      <c r="Z1020" s="100" t="s">
        <v>1148</v>
      </c>
      <c r="AA1020" s="100" t="s">
        <v>497</v>
      </c>
      <c r="AB1020" s="16"/>
    </row>
    <row r="1021" spans="22:28" x14ac:dyDescent="0.25">
      <c r="V1021" s="6" t="str">
        <f t="shared" si="46"/>
        <v>8630Mahi Ora - Kiwi Ora</v>
      </c>
      <c r="W1021" s="100">
        <v>8630</v>
      </c>
      <c r="X1021" s="101" t="s">
        <v>1512</v>
      </c>
      <c r="Y1021" s="100" t="s">
        <v>1799</v>
      </c>
      <c r="Z1021" s="100" t="s">
        <v>1281</v>
      </c>
      <c r="AA1021" s="100" t="s">
        <v>1281</v>
      </c>
      <c r="AB1021" s="16"/>
    </row>
    <row r="1022" spans="22:28" x14ac:dyDescent="0.25">
      <c r="V1022" s="6" t="str">
        <f t="shared" si="46"/>
        <v>8630Manawatu District</v>
      </c>
      <c r="W1022" s="100">
        <v>8630</v>
      </c>
      <c r="X1022" s="101" t="s">
        <v>639</v>
      </c>
      <c r="Y1022" s="100" t="s">
        <v>671</v>
      </c>
      <c r="Z1022" s="100" t="s">
        <v>671</v>
      </c>
      <c r="AA1022" s="100" t="s">
        <v>668</v>
      </c>
      <c r="AB1022" s="16"/>
    </row>
    <row r="1023" spans="22:28" x14ac:dyDescent="0.25">
      <c r="V1023" s="6" t="str">
        <f t="shared" si="46"/>
        <v>8630Mangakotukutuku</v>
      </c>
      <c r="W1023" s="100">
        <v>8630</v>
      </c>
      <c r="X1023" s="101" t="s">
        <v>534</v>
      </c>
      <c r="Y1023" s="100" t="s">
        <v>374</v>
      </c>
      <c r="Z1023" s="100" t="s">
        <v>516</v>
      </c>
      <c r="AA1023" s="100" t="s">
        <v>517</v>
      </c>
      <c r="AB1023" s="16"/>
    </row>
    <row r="1024" spans="22:28" x14ac:dyDescent="0.25">
      <c r="V1024" s="6" t="str">
        <f t="shared" si="46"/>
        <v>8630Manukau Campus</v>
      </c>
      <c r="W1024" s="100">
        <v>8630</v>
      </c>
      <c r="X1024" s="101" t="s">
        <v>506</v>
      </c>
      <c r="Y1024" s="100" t="s">
        <v>365</v>
      </c>
      <c r="Z1024" s="100" t="s">
        <v>580</v>
      </c>
      <c r="AA1024" s="100" t="s">
        <v>520</v>
      </c>
      <c r="AB1024" s="16"/>
    </row>
    <row r="1025" spans="22:28" x14ac:dyDescent="0.25">
      <c r="V1025" s="6" t="str">
        <f t="shared" si="46"/>
        <v>8630Maranga Mai Training Centre</v>
      </c>
      <c r="W1025" s="100">
        <v>8630</v>
      </c>
      <c r="X1025" s="101" t="s">
        <v>545</v>
      </c>
      <c r="Y1025" s="100" t="s">
        <v>381</v>
      </c>
      <c r="Z1025" s="100" t="s">
        <v>877</v>
      </c>
      <c r="AA1025" s="100" t="s">
        <v>517</v>
      </c>
      <c r="AB1025" s="16"/>
    </row>
    <row r="1026" spans="22:28" x14ac:dyDescent="0.25">
      <c r="V1026" s="6" t="str">
        <f t="shared" si="46"/>
        <v>8630Marlaborough District</v>
      </c>
      <c r="W1026" s="100">
        <v>8630</v>
      </c>
      <c r="X1026" s="101" t="s">
        <v>1510</v>
      </c>
      <c r="Y1026" s="100" t="s">
        <v>1781</v>
      </c>
      <c r="Z1026" s="100" t="s">
        <v>661</v>
      </c>
      <c r="AA1026" s="100" t="s">
        <v>662</v>
      </c>
      <c r="AB1026" s="16"/>
    </row>
    <row r="1027" spans="22:28" x14ac:dyDescent="0.25">
      <c r="V1027" s="6" t="str">
        <f t="shared" si="46"/>
        <v>8630Masterton District</v>
      </c>
      <c r="W1027" s="100">
        <v>8630</v>
      </c>
      <c r="X1027" s="101" t="s">
        <v>641</v>
      </c>
      <c r="Y1027" s="100" t="s">
        <v>665</v>
      </c>
      <c r="Z1027" s="100" t="s">
        <v>665</v>
      </c>
      <c r="AA1027" s="100" t="s">
        <v>511</v>
      </c>
      <c r="AB1027" s="16"/>
    </row>
    <row r="1028" spans="22:28" x14ac:dyDescent="0.25">
      <c r="V1028" s="6" t="str">
        <f t="shared" si="46"/>
        <v>8630Matamata-Piako District</v>
      </c>
      <c r="W1028" s="100">
        <v>8630</v>
      </c>
      <c r="X1028" s="101" t="s">
        <v>613</v>
      </c>
      <c r="Y1028" s="100" t="s">
        <v>742</v>
      </c>
      <c r="Z1028" s="100" t="s">
        <v>742</v>
      </c>
      <c r="AA1028" s="100" t="s">
        <v>517</v>
      </c>
      <c r="AB1028" s="16"/>
    </row>
    <row r="1029" spans="22:28" x14ac:dyDescent="0.25">
      <c r="V1029" s="6" t="str">
        <f t="shared" si="46"/>
        <v>8630MO1 LTD</v>
      </c>
      <c r="W1029" s="100">
        <v>8630</v>
      </c>
      <c r="X1029" s="101" t="s">
        <v>533</v>
      </c>
      <c r="Y1029" s="100" t="s">
        <v>373</v>
      </c>
      <c r="Z1029" s="100" t="s">
        <v>741</v>
      </c>
      <c r="AA1029" s="100" t="s">
        <v>517</v>
      </c>
      <c r="AB1029" s="16"/>
    </row>
    <row r="1030" spans="22:28" x14ac:dyDescent="0.25">
      <c r="V1030" s="6" t="str">
        <f t="shared" si="46"/>
        <v>8630Napier City</v>
      </c>
      <c r="W1030" s="100">
        <v>8630</v>
      </c>
      <c r="X1030" s="101" t="s">
        <v>643</v>
      </c>
      <c r="Y1030" s="100" t="s">
        <v>513</v>
      </c>
      <c r="Z1030" s="100" t="s">
        <v>513</v>
      </c>
      <c r="AA1030" s="100" t="s">
        <v>514</v>
      </c>
      <c r="AB1030" s="16"/>
    </row>
    <row r="1031" spans="22:28" x14ac:dyDescent="0.25">
      <c r="V1031" s="6" t="str">
        <f t="shared" si="46"/>
        <v>8630Nelson City</v>
      </c>
      <c r="W1031" s="100">
        <v>8630</v>
      </c>
      <c r="X1031" s="101" t="s">
        <v>645</v>
      </c>
      <c r="Y1031" s="100" t="s">
        <v>708</v>
      </c>
      <c r="Z1031" s="100" t="s">
        <v>708</v>
      </c>
      <c r="AA1031" s="100" t="s">
        <v>570</v>
      </c>
      <c r="AB1031" s="16"/>
    </row>
    <row r="1032" spans="22:28" x14ac:dyDescent="0.25">
      <c r="V1032" s="6" t="str">
        <f t="shared" si="46"/>
        <v>8630New Plymouth District</v>
      </c>
      <c r="W1032" s="100">
        <v>8630</v>
      </c>
      <c r="X1032" s="101" t="s">
        <v>774</v>
      </c>
      <c r="Y1032" s="100" t="s">
        <v>637</v>
      </c>
      <c r="Z1032" s="100" t="s">
        <v>637</v>
      </c>
      <c r="AA1032" s="100" t="s">
        <v>638</v>
      </c>
      <c r="AB1032" s="16"/>
    </row>
    <row r="1033" spans="22:28" x14ac:dyDescent="0.25">
      <c r="V1033" s="6"/>
      <c r="W1033" s="6">
        <v>8630</v>
      </c>
      <c r="X1033" s="6">
        <v>95</v>
      </c>
      <c r="Y1033" s="6" t="s">
        <v>1127</v>
      </c>
      <c r="Z1033" s="6"/>
      <c r="AA1033" s="6"/>
      <c r="AB1033" s="16"/>
    </row>
    <row r="1034" spans="22:28" x14ac:dyDescent="0.25">
      <c r="V1034" s="6" t="str">
        <f t="shared" ref="V1034:V1078" si="47">W1034&amp;Y1034</f>
        <v>8630Ngati Ruanui Tahua</v>
      </c>
      <c r="W1034" s="100">
        <v>8630</v>
      </c>
      <c r="X1034" s="101" t="s">
        <v>602</v>
      </c>
      <c r="Y1034" s="100" t="s">
        <v>879</v>
      </c>
      <c r="Z1034" s="100" t="s">
        <v>727</v>
      </c>
      <c r="AA1034" s="100" t="s">
        <v>638</v>
      </c>
      <c r="AB1034" s="16"/>
    </row>
    <row r="1035" spans="22:28" x14ac:dyDescent="0.25">
      <c r="V1035" s="6" t="str">
        <f t="shared" si="47"/>
        <v>8630Nosrth Shore City</v>
      </c>
      <c r="W1035" s="100">
        <v>8630</v>
      </c>
      <c r="X1035" s="101" t="s">
        <v>553</v>
      </c>
      <c r="Y1035" s="100" t="s">
        <v>1778</v>
      </c>
      <c r="Z1035" s="100" t="s">
        <v>578</v>
      </c>
      <c r="AA1035" s="100" t="s">
        <v>520</v>
      </c>
      <c r="AB1035" s="16"/>
    </row>
    <row r="1036" spans="22:28" x14ac:dyDescent="0.25">
      <c r="V1036" s="6" t="str">
        <f t="shared" si="47"/>
        <v>8630Opotiki District</v>
      </c>
      <c r="W1036" s="100">
        <v>8630</v>
      </c>
      <c r="X1036" s="101" t="s">
        <v>546</v>
      </c>
      <c r="Y1036" s="100" t="s">
        <v>878</v>
      </c>
      <c r="Z1036" s="100" t="s">
        <v>878</v>
      </c>
      <c r="AA1036" s="100" t="s">
        <v>525</v>
      </c>
      <c r="AB1036" s="16"/>
    </row>
    <row r="1037" spans="22:28" x14ac:dyDescent="0.25">
      <c r="V1037" s="6" t="str">
        <f t="shared" si="47"/>
        <v>8630Otorohonga District</v>
      </c>
      <c r="W1037" s="100">
        <v>8630</v>
      </c>
      <c r="X1037" s="101" t="s">
        <v>822</v>
      </c>
      <c r="Y1037" s="100" t="s">
        <v>1786</v>
      </c>
      <c r="Z1037" s="100" t="s">
        <v>743</v>
      </c>
      <c r="AA1037" s="100" t="s">
        <v>517</v>
      </c>
      <c r="AB1037" s="16"/>
    </row>
    <row r="1038" spans="22:28" x14ac:dyDescent="0.25">
      <c r="V1038" s="6" t="str">
        <f t="shared" si="47"/>
        <v>8630Palmerston North Campus</v>
      </c>
      <c r="W1038" s="100">
        <v>8630</v>
      </c>
      <c r="X1038" s="101" t="s">
        <v>512</v>
      </c>
      <c r="Y1038" s="100" t="s">
        <v>368</v>
      </c>
      <c r="Z1038" s="100" t="s">
        <v>667</v>
      </c>
      <c r="AA1038" s="100" t="s">
        <v>668</v>
      </c>
      <c r="AB1038" s="16"/>
    </row>
    <row r="1039" spans="22:28" x14ac:dyDescent="0.25">
      <c r="V1039" s="6" t="str">
        <f t="shared" si="47"/>
        <v>8630Papakura District</v>
      </c>
      <c r="W1039" s="100">
        <v>8630</v>
      </c>
      <c r="X1039" s="101" t="s">
        <v>554</v>
      </c>
      <c r="Y1039" s="100" t="s">
        <v>628</v>
      </c>
      <c r="Z1039" s="100" t="s">
        <v>628</v>
      </c>
      <c r="AA1039" s="100" t="s">
        <v>520</v>
      </c>
      <c r="AB1039" s="16"/>
    </row>
    <row r="1040" spans="22:28" x14ac:dyDescent="0.25">
      <c r="V1040" s="6" t="str">
        <f t="shared" si="47"/>
        <v>8630Porirua Campus</v>
      </c>
      <c r="W1040" s="100">
        <v>8630</v>
      </c>
      <c r="X1040" s="101" t="s">
        <v>507</v>
      </c>
      <c r="Y1040" s="100" t="s">
        <v>314</v>
      </c>
      <c r="Z1040" s="100" t="s">
        <v>510</v>
      </c>
      <c r="AA1040" s="100" t="s">
        <v>511</v>
      </c>
      <c r="AB1040" s="16"/>
    </row>
    <row r="1041" spans="22:28" x14ac:dyDescent="0.25">
      <c r="V1041" s="6" t="str">
        <f t="shared" si="47"/>
        <v>8630Pukapuka Training Academy</v>
      </c>
      <c r="W1041" s="100">
        <v>8630</v>
      </c>
      <c r="X1041" s="101" t="s">
        <v>561</v>
      </c>
      <c r="Y1041" s="100" t="s">
        <v>386</v>
      </c>
      <c r="Z1041" s="100" t="s">
        <v>580</v>
      </c>
      <c r="AA1041" s="100" t="s">
        <v>520</v>
      </c>
      <c r="AB1041" s="16"/>
    </row>
    <row r="1042" spans="22:28" x14ac:dyDescent="0.25">
      <c r="V1042" s="6" t="str">
        <f t="shared" si="47"/>
        <v>8630Queenstown-Lakes District</v>
      </c>
      <c r="W1042" s="100">
        <v>8630</v>
      </c>
      <c r="X1042" s="101" t="s">
        <v>773</v>
      </c>
      <c r="Y1042" s="100" t="s">
        <v>747</v>
      </c>
      <c r="Z1042" s="100" t="s">
        <v>747</v>
      </c>
      <c r="AA1042" s="100" t="s">
        <v>500</v>
      </c>
      <c r="AB1042" s="16"/>
    </row>
    <row r="1043" spans="22:28" x14ac:dyDescent="0.25">
      <c r="V1043" s="6" t="str">
        <f t="shared" si="47"/>
        <v>8630Rangitakei District</v>
      </c>
      <c r="W1043" s="100">
        <v>8630</v>
      </c>
      <c r="X1043" s="101" t="s">
        <v>1787</v>
      </c>
      <c r="Y1043" s="100" t="s">
        <v>1788</v>
      </c>
      <c r="Z1043" s="100" t="s">
        <v>843</v>
      </c>
      <c r="AA1043" s="100" t="s">
        <v>668</v>
      </c>
      <c r="AB1043" s="16"/>
    </row>
    <row r="1044" spans="22:28" x14ac:dyDescent="0.25">
      <c r="V1044" s="6" t="str">
        <f t="shared" si="47"/>
        <v>8630Rotorua Campus</v>
      </c>
      <c r="W1044" s="100">
        <v>8630</v>
      </c>
      <c r="X1044" s="101" t="s">
        <v>504</v>
      </c>
      <c r="Y1044" s="100" t="s">
        <v>364</v>
      </c>
      <c r="Z1044" s="100" t="s">
        <v>526</v>
      </c>
      <c r="AA1044" s="100" t="s">
        <v>525</v>
      </c>
      <c r="AB1044" s="16"/>
    </row>
    <row r="1045" spans="22:28" x14ac:dyDescent="0.25">
      <c r="V1045" s="6" t="str">
        <f t="shared" si="47"/>
        <v>8630Ruapehu District</v>
      </c>
      <c r="W1045" s="100">
        <v>8630</v>
      </c>
      <c r="X1045" s="101" t="s">
        <v>1024</v>
      </c>
      <c r="Y1045" s="100" t="s">
        <v>672</v>
      </c>
      <c r="Z1045" s="100" t="s">
        <v>672</v>
      </c>
      <c r="AA1045" s="100" t="s">
        <v>668</v>
      </c>
      <c r="AB1045" s="16"/>
    </row>
    <row r="1046" spans="22:28" x14ac:dyDescent="0.25">
      <c r="V1046" s="6" t="str">
        <f t="shared" si="47"/>
        <v>8630selwyn District</v>
      </c>
      <c r="W1046" s="100">
        <v>8630</v>
      </c>
      <c r="X1046" s="101" t="s">
        <v>1551</v>
      </c>
      <c r="Y1046" s="100" t="s">
        <v>1793</v>
      </c>
      <c r="Z1046" s="100" t="s">
        <v>777</v>
      </c>
      <c r="AA1046" s="100" t="s">
        <v>497</v>
      </c>
      <c r="AB1046" s="16"/>
    </row>
    <row r="1047" spans="22:28" x14ac:dyDescent="0.25">
      <c r="V1047" s="6" t="str">
        <f t="shared" si="47"/>
        <v>8630South Taranaki District</v>
      </c>
      <c r="W1047" s="100">
        <v>8630</v>
      </c>
      <c r="X1047" s="101" t="s">
        <v>1515</v>
      </c>
      <c r="Y1047" s="100" t="s">
        <v>727</v>
      </c>
      <c r="Z1047" s="100" t="s">
        <v>727</v>
      </c>
      <c r="AA1047" s="100" t="s">
        <v>638</v>
      </c>
      <c r="AB1047" s="16"/>
    </row>
    <row r="1048" spans="22:28" x14ac:dyDescent="0.25">
      <c r="V1048" s="6" t="str">
        <f t="shared" si="47"/>
        <v>8630South Wairarapa District</v>
      </c>
      <c r="W1048" s="100">
        <v>8630</v>
      </c>
      <c r="X1048" s="101" t="s">
        <v>1789</v>
      </c>
      <c r="Y1048" s="100" t="s">
        <v>1149</v>
      </c>
      <c r="Z1048" s="100" t="s">
        <v>1149</v>
      </c>
      <c r="AA1048" s="100" t="s">
        <v>511</v>
      </c>
      <c r="AB1048" s="16"/>
    </row>
    <row r="1049" spans="22:28" x14ac:dyDescent="0.25">
      <c r="V1049" s="6" t="str">
        <f t="shared" si="47"/>
        <v>8630Southland District</v>
      </c>
      <c r="W1049" s="100">
        <v>8630</v>
      </c>
      <c r="X1049" s="101" t="s">
        <v>1790</v>
      </c>
      <c r="Y1049" s="100" t="s">
        <v>936</v>
      </c>
      <c r="Z1049" s="100" t="s">
        <v>936</v>
      </c>
      <c r="AA1049" s="100" t="s">
        <v>721</v>
      </c>
      <c r="AB1049" s="16"/>
    </row>
    <row r="1050" spans="22:28" x14ac:dyDescent="0.25">
      <c r="V1050" s="6" t="str">
        <f t="shared" si="47"/>
        <v>8630Stratford District</v>
      </c>
      <c r="W1050" s="100">
        <v>8630</v>
      </c>
      <c r="X1050" s="101" t="s">
        <v>1791</v>
      </c>
      <c r="Y1050" s="100" t="s">
        <v>729</v>
      </c>
      <c r="Z1050" s="100" t="s">
        <v>729</v>
      </c>
      <c r="AA1050" s="100" t="s">
        <v>638</v>
      </c>
      <c r="AB1050" s="16"/>
    </row>
    <row r="1051" spans="22:28" x14ac:dyDescent="0.25">
      <c r="V1051" s="6" t="str">
        <f t="shared" si="47"/>
        <v>8630Tararua District</v>
      </c>
      <c r="W1051" s="100">
        <v>8630</v>
      </c>
      <c r="X1051" s="101" t="s">
        <v>1139</v>
      </c>
      <c r="Y1051" s="100" t="s">
        <v>789</v>
      </c>
      <c r="Z1051" s="100" t="s">
        <v>789</v>
      </c>
      <c r="AA1051" s="100" t="s">
        <v>668</v>
      </c>
      <c r="AB1051" s="16"/>
    </row>
    <row r="1052" spans="22:28" x14ac:dyDescent="0.25">
      <c r="V1052" s="6" t="str">
        <f t="shared" si="47"/>
        <v>8630Tasman District</v>
      </c>
      <c r="W1052" s="100">
        <v>8630</v>
      </c>
      <c r="X1052" s="101" t="s">
        <v>1021</v>
      </c>
      <c r="Y1052" s="100" t="s">
        <v>693</v>
      </c>
      <c r="Z1052" s="100" t="s">
        <v>693</v>
      </c>
      <c r="AA1052" s="100" t="s">
        <v>694</v>
      </c>
      <c r="AB1052" s="16"/>
    </row>
    <row r="1053" spans="22:28" x14ac:dyDescent="0.25">
      <c r="V1053" s="6" t="str">
        <f t="shared" si="47"/>
        <v>8630Taupo District</v>
      </c>
      <c r="W1053" s="100">
        <v>8630</v>
      </c>
      <c r="X1053" s="101" t="s">
        <v>1518</v>
      </c>
      <c r="Y1053" s="100" t="s">
        <v>660</v>
      </c>
      <c r="Z1053" s="100" t="s">
        <v>660</v>
      </c>
      <c r="AA1053" s="100" t="s">
        <v>517</v>
      </c>
      <c r="AB1053" s="16"/>
    </row>
    <row r="1054" spans="22:28" x14ac:dyDescent="0.25">
      <c r="V1054" s="6" t="str">
        <f t="shared" si="47"/>
        <v>8630Tauranga City</v>
      </c>
      <c r="W1054" s="100">
        <v>8630</v>
      </c>
      <c r="X1054" s="101" t="s">
        <v>607</v>
      </c>
      <c r="Y1054" s="100" t="s">
        <v>524</v>
      </c>
      <c r="Z1054" s="100" t="s">
        <v>524</v>
      </c>
      <c r="AA1054" s="100" t="s">
        <v>525</v>
      </c>
      <c r="AB1054" s="16"/>
    </row>
    <row r="1055" spans="22:28" x14ac:dyDescent="0.25">
      <c r="V1055" s="6" t="str">
        <f t="shared" si="47"/>
        <v>8630Te Iwi o Ngati Tukorehe</v>
      </c>
      <c r="W1055" s="100">
        <v>8630</v>
      </c>
      <c r="X1055" s="101" t="s">
        <v>541</v>
      </c>
      <c r="Y1055" s="100" t="s">
        <v>377</v>
      </c>
      <c r="Z1055" s="100" t="s">
        <v>669</v>
      </c>
      <c r="AA1055" s="100" t="s">
        <v>668</v>
      </c>
      <c r="AB1055" s="16"/>
    </row>
    <row r="1056" spans="22:28" x14ac:dyDescent="0.25">
      <c r="V1056" s="6" t="str">
        <f t="shared" si="47"/>
        <v>8630Te Kokiri Development Consultancy Inc.</v>
      </c>
      <c r="W1056" s="100">
        <v>8630</v>
      </c>
      <c r="X1056" s="101" t="s">
        <v>624</v>
      </c>
      <c r="Y1056" s="100" t="s">
        <v>392</v>
      </c>
      <c r="Z1056" s="100" t="s">
        <v>669</v>
      </c>
      <c r="AA1056" s="100" t="s">
        <v>668</v>
      </c>
      <c r="AB1056" s="16"/>
    </row>
    <row r="1057" spans="22:28" x14ac:dyDescent="0.25">
      <c r="V1057" s="6" t="str">
        <f t="shared" si="47"/>
        <v>8630Te Kuiti Campus</v>
      </c>
      <c r="W1057" s="100">
        <v>8630</v>
      </c>
      <c r="X1057" s="101" t="s">
        <v>508</v>
      </c>
      <c r="Y1057" s="100" t="s">
        <v>366</v>
      </c>
      <c r="Z1057" s="100" t="s">
        <v>740</v>
      </c>
      <c r="AA1057" s="100" t="s">
        <v>517</v>
      </c>
      <c r="AB1057" s="16"/>
    </row>
    <row r="1058" spans="22:28" x14ac:dyDescent="0.25">
      <c r="V1058" s="6" t="str">
        <f t="shared" si="47"/>
        <v>8630Te Rapu Maatauranga</v>
      </c>
      <c r="W1058" s="100">
        <v>8630</v>
      </c>
      <c r="X1058" s="101" t="s">
        <v>604</v>
      </c>
      <c r="Y1058" s="100" t="s">
        <v>387</v>
      </c>
      <c r="Z1058" s="100" t="s">
        <v>516</v>
      </c>
      <c r="AA1058" s="100" t="s">
        <v>517</v>
      </c>
      <c r="AB1058" s="16"/>
    </row>
    <row r="1059" spans="22:28" x14ac:dyDescent="0.25">
      <c r="V1059" s="6" t="str">
        <f t="shared" si="47"/>
        <v>8630Te Urunga Pounamu Whare Wananga</v>
      </c>
      <c r="W1059" s="100">
        <v>8630</v>
      </c>
      <c r="X1059" s="101" t="s">
        <v>544</v>
      </c>
      <c r="Y1059" s="100" t="s">
        <v>380</v>
      </c>
      <c r="Z1059" s="100" t="s">
        <v>532</v>
      </c>
      <c r="AA1059" s="100" t="s">
        <v>525</v>
      </c>
      <c r="AB1059" s="16"/>
    </row>
    <row r="1060" spans="22:28" x14ac:dyDescent="0.25">
      <c r="V1060" s="6" t="str">
        <f t="shared" si="47"/>
        <v>8630Te Waitawa Enterprises</v>
      </c>
      <c r="W1060" s="100">
        <v>8630</v>
      </c>
      <c r="X1060" s="101" t="s">
        <v>549</v>
      </c>
      <c r="Y1060" s="100" t="s">
        <v>383</v>
      </c>
      <c r="Z1060" s="100" t="s">
        <v>720</v>
      </c>
      <c r="AA1060" s="100" t="s">
        <v>721</v>
      </c>
      <c r="AB1060" s="16"/>
    </row>
    <row r="1061" spans="22:28" x14ac:dyDescent="0.25">
      <c r="V1061" s="6" t="str">
        <f t="shared" si="47"/>
        <v>8630Thames-Coromandel District</v>
      </c>
      <c r="W1061" s="100">
        <v>8630</v>
      </c>
      <c r="X1061" s="101" t="s">
        <v>599</v>
      </c>
      <c r="Y1061" s="100" t="s">
        <v>601</v>
      </c>
      <c r="Z1061" s="100" t="s">
        <v>601</v>
      </c>
      <c r="AA1061" s="100" t="s">
        <v>517</v>
      </c>
      <c r="AB1061" s="16"/>
    </row>
    <row r="1062" spans="22:28" x14ac:dyDescent="0.25">
      <c r="V1062" s="6" t="str">
        <f t="shared" si="47"/>
        <v>8630Timaru District</v>
      </c>
      <c r="W1062" s="100">
        <v>8630</v>
      </c>
      <c r="X1062" s="101" t="s">
        <v>1520</v>
      </c>
      <c r="Y1062" s="100" t="s">
        <v>501</v>
      </c>
      <c r="Z1062" s="100" t="s">
        <v>501</v>
      </c>
      <c r="AA1062" s="100" t="s">
        <v>497</v>
      </c>
      <c r="AB1062" s="16"/>
    </row>
    <row r="1063" spans="22:28" x14ac:dyDescent="0.25">
      <c r="V1063" s="6" t="str">
        <f t="shared" si="47"/>
        <v>8630Tokoroa Campus</v>
      </c>
      <c r="W1063" s="100">
        <v>8630</v>
      </c>
      <c r="X1063" s="101" t="s">
        <v>509</v>
      </c>
      <c r="Y1063" s="100" t="s">
        <v>367</v>
      </c>
      <c r="Z1063" s="100" t="s">
        <v>868</v>
      </c>
      <c r="AA1063" s="100" t="s">
        <v>517</v>
      </c>
      <c r="AB1063" s="16"/>
    </row>
    <row r="1064" spans="22:28" x14ac:dyDescent="0.25">
      <c r="V1064" s="6" t="str">
        <f t="shared" si="47"/>
        <v>8630Upper Hut City</v>
      </c>
      <c r="W1064" s="100">
        <v>8630</v>
      </c>
      <c r="X1064" s="101" t="s">
        <v>1522</v>
      </c>
      <c r="Y1064" s="100" t="s">
        <v>1782</v>
      </c>
      <c r="Z1064" s="100" t="s">
        <v>663</v>
      </c>
      <c r="AA1064" s="100" t="s">
        <v>511</v>
      </c>
      <c r="AB1064" s="16"/>
    </row>
    <row r="1065" spans="22:28" x14ac:dyDescent="0.25">
      <c r="V1065" s="6" t="str">
        <f t="shared" si="47"/>
        <v>8630Upskill NZ</v>
      </c>
      <c r="W1065" s="100">
        <v>8630</v>
      </c>
      <c r="X1065" s="101" t="s">
        <v>616</v>
      </c>
      <c r="Y1065" s="100" t="s">
        <v>390</v>
      </c>
      <c r="Z1065" s="100" t="s">
        <v>513</v>
      </c>
      <c r="AA1065" s="100" t="s">
        <v>514</v>
      </c>
      <c r="AB1065" s="16"/>
    </row>
    <row r="1066" spans="22:28" x14ac:dyDescent="0.25">
      <c r="V1066" s="6" t="str">
        <f t="shared" si="47"/>
        <v>8630Waimakariri District</v>
      </c>
      <c r="W1066" s="100">
        <v>8630</v>
      </c>
      <c r="X1066" s="101" t="s">
        <v>1524</v>
      </c>
      <c r="Y1066" s="100" t="s">
        <v>496</v>
      </c>
      <c r="Z1066" s="100" t="s">
        <v>496</v>
      </c>
      <c r="AA1066" s="100" t="s">
        <v>497</v>
      </c>
      <c r="AB1066" s="16"/>
    </row>
    <row r="1067" spans="22:28" x14ac:dyDescent="0.25">
      <c r="V1067" s="6" t="str">
        <f t="shared" si="47"/>
        <v>8630Waimate District</v>
      </c>
      <c r="W1067" s="100">
        <v>8630</v>
      </c>
      <c r="X1067" s="101" t="s">
        <v>1022</v>
      </c>
      <c r="Y1067" s="100" t="s">
        <v>1150</v>
      </c>
      <c r="Z1067" s="100" t="s">
        <v>1150</v>
      </c>
      <c r="AA1067" s="100" t="s">
        <v>497</v>
      </c>
      <c r="AB1067" s="16"/>
    </row>
    <row r="1068" spans="22:28" x14ac:dyDescent="0.25">
      <c r="V1068" s="6" t="str">
        <f t="shared" si="47"/>
        <v>8630Wairoa District</v>
      </c>
      <c r="W1068" s="100">
        <v>8630</v>
      </c>
      <c r="X1068" s="101" t="s">
        <v>1792</v>
      </c>
      <c r="Y1068" s="100" t="s">
        <v>654</v>
      </c>
      <c r="Z1068" s="100" t="s">
        <v>654</v>
      </c>
      <c r="AA1068" s="100" t="s">
        <v>514</v>
      </c>
      <c r="AB1068" s="16"/>
    </row>
    <row r="1069" spans="22:28" x14ac:dyDescent="0.25">
      <c r="V1069" s="6" t="str">
        <f t="shared" si="47"/>
        <v>8630Waitakere  District</v>
      </c>
      <c r="W1069" s="100">
        <v>8630</v>
      </c>
      <c r="X1069" s="101" t="s">
        <v>605</v>
      </c>
      <c r="Y1069" s="100" t="s">
        <v>1779</v>
      </c>
      <c r="Z1069" s="100" t="s">
        <v>587</v>
      </c>
      <c r="AA1069" s="100" t="s">
        <v>520</v>
      </c>
      <c r="AB1069" s="16"/>
    </row>
    <row r="1070" spans="22:28" x14ac:dyDescent="0.25">
      <c r="V1070" s="6" t="str">
        <f t="shared" si="47"/>
        <v>8630Waitaki District</v>
      </c>
      <c r="W1070" s="100">
        <v>8630</v>
      </c>
      <c r="X1070" s="101" t="s">
        <v>1527</v>
      </c>
      <c r="Y1070" s="100" t="s">
        <v>523</v>
      </c>
      <c r="Z1070" s="100" t="s">
        <v>523</v>
      </c>
      <c r="AA1070" s="100" t="s">
        <v>497</v>
      </c>
      <c r="AB1070" s="16"/>
    </row>
    <row r="1071" spans="22:28" x14ac:dyDescent="0.25">
      <c r="V1071" s="6" t="str">
        <f t="shared" si="47"/>
        <v>8630Wanganui District</v>
      </c>
      <c r="W1071" s="100">
        <v>8630</v>
      </c>
      <c r="X1071" s="101" t="s">
        <v>547</v>
      </c>
      <c r="Y1071" s="100" t="s">
        <v>670</v>
      </c>
      <c r="Z1071" s="100" t="s">
        <v>670</v>
      </c>
      <c r="AA1071" s="100" t="s">
        <v>668</v>
      </c>
      <c r="AB1071" s="16"/>
    </row>
    <row r="1072" spans="22:28" x14ac:dyDescent="0.25">
      <c r="V1072" s="6" t="str">
        <f t="shared" si="47"/>
        <v>8630Wellington City</v>
      </c>
      <c r="W1072" s="100">
        <v>8630</v>
      </c>
      <c r="X1072" s="101" t="s">
        <v>795</v>
      </c>
      <c r="Y1072" s="100" t="s">
        <v>568</v>
      </c>
      <c r="Z1072" s="100" t="s">
        <v>568</v>
      </c>
      <c r="AA1072" s="100" t="s">
        <v>511</v>
      </c>
      <c r="AB1072" s="16"/>
    </row>
    <row r="1073" spans="22:28" x14ac:dyDescent="0.25">
      <c r="V1073" s="6" t="str">
        <f t="shared" si="47"/>
        <v>8630Werohia Development LTD</v>
      </c>
      <c r="W1073" s="100">
        <v>8630</v>
      </c>
      <c r="X1073" s="101" t="s">
        <v>618</v>
      </c>
      <c r="Y1073" s="100" t="s">
        <v>391</v>
      </c>
      <c r="Z1073" s="100" t="s">
        <v>661</v>
      </c>
      <c r="AA1073" s="100" t="s">
        <v>662</v>
      </c>
      <c r="AB1073" s="16"/>
    </row>
    <row r="1074" spans="22:28" x14ac:dyDescent="0.25">
      <c r="V1074" s="6" t="str">
        <f t="shared" si="47"/>
        <v>8630Western Bay of Plenty</v>
      </c>
      <c r="W1074" s="100">
        <v>8630</v>
      </c>
      <c r="X1074" s="101" t="s">
        <v>1530</v>
      </c>
      <c r="Y1074" s="100" t="s">
        <v>752</v>
      </c>
      <c r="Z1074" s="100" t="s">
        <v>532</v>
      </c>
      <c r="AA1074" s="100" t="s">
        <v>525</v>
      </c>
      <c r="AB1074" s="16"/>
    </row>
    <row r="1075" spans="22:28" x14ac:dyDescent="0.25">
      <c r="V1075" s="6" t="str">
        <f t="shared" si="47"/>
        <v>8630Westland District</v>
      </c>
      <c r="W1075" s="100">
        <v>8630</v>
      </c>
      <c r="X1075" s="101" t="s">
        <v>1549</v>
      </c>
      <c r="Y1075" s="100" t="s">
        <v>768</v>
      </c>
      <c r="Z1075" s="100" t="s">
        <v>768</v>
      </c>
      <c r="AA1075" s="100" t="s">
        <v>495</v>
      </c>
      <c r="AB1075" s="16"/>
    </row>
    <row r="1076" spans="22:28" x14ac:dyDescent="0.25">
      <c r="V1076" s="6" t="str">
        <f t="shared" si="47"/>
        <v>8630Whakatane District</v>
      </c>
      <c r="W1076" s="100">
        <v>8630</v>
      </c>
      <c r="X1076" s="101" t="s">
        <v>622</v>
      </c>
      <c r="Y1076" s="100" t="s">
        <v>527</v>
      </c>
      <c r="Z1076" s="100" t="s">
        <v>527</v>
      </c>
      <c r="AA1076" s="100" t="s">
        <v>525</v>
      </c>
      <c r="AB1076" s="16"/>
    </row>
    <row r="1077" spans="22:28" x14ac:dyDescent="0.25">
      <c r="V1077" s="6" t="str">
        <f t="shared" si="47"/>
        <v>8630Whakatohea Maori Trust Board</v>
      </c>
      <c r="W1077" s="100">
        <v>8630</v>
      </c>
      <c r="X1077" s="101" t="s">
        <v>550</v>
      </c>
      <c r="Y1077" s="100" t="s">
        <v>384</v>
      </c>
      <c r="Z1077" s="100" t="s">
        <v>878</v>
      </c>
      <c r="AA1077" s="100" t="s">
        <v>525</v>
      </c>
      <c r="AB1077" s="16"/>
    </row>
    <row r="1078" spans="22:28" x14ac:dyDescent="0.25">
      <c r="V1078" s="6" t="str">
        <f t="shared" si="47"/>
        <v>8630Whangarei District</v>
      </c>
      <c r="W1078" s="100">
        <v>8630</v>
      </c>
      <c r="X1078" s="101" t="s">
        <v>609</v>
      </c>
      <c r="Y1078" s="100" t="s">
        <v>530</v>
      </c>
      <c r="Z1078" s="100" t="s">
        <v>530</v>
      </c>
      <c r="AA1078" s="100" t="s">
        <v>531</v>
      </c>
      <c r="AB1078" s="16"/>
    </row>
    <row r="1079" spans="22:28" x14ac:dyDescent="0.25">
      <c r="V1079" s="6"/>
      <c r="W1079" s="6">
        <v>8637</v>
      </c>
      <c r="X1079" s="6">
        <v>95</v>
      </c>
      <c r="Y1079" s="6" t="s">
        <v>1127</v>
      </c>
      <c r="Z1079" s="6"/>
      <c r="AA1079" s="6"/>
      <c r="AB1079" s="16"/>
    </row>
    <row r="1080" spans="22:28" x14ac:dyDescent="0.25">
      <c r="V1080" s="6" t="str">
        <f>W1080&amp;Y1080</f>
        <v>8637Service Skills Centre</v>
      </c>
      <c r="W1080" s="100">
        <v>8637</v>
      </c>
      <c r="X1080" s="101" t="s">
        <v>492</v>
      </c>
      <c r="Y1080" s="100" t="s">
        <v>1800</v>
      </c>
      <c r="Z1080" s="100" t="s">
        <v>526</v>
      </c>
      <c r="AA1080" s="100" t="s">
        <v>525</v>
      </c>
      <c r="AB1080" s="16"/>
    </row>
    <row r="1081" spans="22:28" x14ac:dyDescent="0.25">
      <c r="V1081" s="6" t="str">
        <f>W1081&amp;Y1081</f>
        <v>8640Auckland Campus</v>
      </c>
      <c r="W1081" s="100">
        <v>8640</v>
      </c>
      <c r="X1081" s="101" t="s">
        <v>393</v>
      </c>
      <c r="Y1081" s="100" t="s">
        <v>317</v>
      </c>
      <c r="Z1081" s="100" t="s">
        <v>519</v>
      </c>
      <c r="AA1081" s="100" t="s">
        <v>520</v>
      </c>
      <c r="AB1081" s="16"/>
    </row>
    <row r="1082" spans="22:28" x14ac:dyDescent="0.25">
      <c r="V1082" s="6" t="str">
        <f>W1082&amp;Y1082</f>
        <v>8640Christchurch Campus</v>
      </c>
      <c r="W1082" s="100">
        <v>8640</v>
      </c>
      <c r="X1082" s="101" t="s">
        <v>319</v>
      </c>
      <c r="Y1082" s="100" t="s">
        <v>320</v>
      </c>
      <c r="Z1082" s="100" t="s">
        <v>498</v>
      </c>
      <c r="AA1082" s="100" t="s">
        <v>497</v>
      </c>
      <c r="AB1082" s="16"/>
    </row>
    <row r="1083" spans="22:28" x14ac:dyDescent="0.25">
      <c r="V1083" s="6" t="str">
        <f>W1083&amp;Y1083</f>
        <v>8640Dunedin Campus</v>
      </c>
      <c r="W1083" s="100">
        <v>8640</v>
      </c>
      <c r="X1083" s="101" t="s">
        <v>394</v>
      </c>
      <c r="Y1083" s="100" t="s">
        <v>395</v>
      </c>
      <c r="Z1083" s="100" t="s">
        <v>503</v>
      </c>
      <c r="AA1083" s="100" t="s">
        <v>500</v>
      </c>
      <c r="AB1083" s="16"/>
    </row>
    <row r="1084" spans="22:28" x14ac:dyDescent="0.25">
      <c r="V1084" s="6" t="str">
        <f>W1084&amp;Y1084</f>
        <v>8640Hamilton Campus</v>
      </c>
      <c r="W1084" s="100">
        <v>8640</v>
      </c>
      <c r="X1084" s="101" t="s">
        <v>396</v>
      </c>
      <c r="Y1084" s="100" t="s">
        <v>363</v>
      </c>
      <c r="Z1084" s="100" t="s">
        <v>516</v>
      </c>
      <c r="AA1084" s="100" t="s">
        <v>517</v>
      </c>
      <c r="AB1084" s="16"/>
    </row>
    <row r="1085" spans="22:28" x14ac:dyDescent="0.25">
      <c r="V1085" s="6"/>
      <c r="W1085" s="6">
        <v>8640</v>
      </c>
      <c r="X1085" s="6">
        <v>95</v>
      </c>
      <c r="Y1085" s="6" t="s">
        <v>1127</v>
      </c>
      <c r="Z1085" s="6"/>
      <c r="AA1085" s="6"/>
      <c r="AB1085" s="16"/>
    </row>
    <row r="1086" spans="22:28" x14ac:dyDescent="0.25">
      <c r="V1086" s="6" t="str">
        <f t="shared" ref="V1086:V1093" si="48">W1086&amp;Y1086</f>
        <v>8640Rotorua Campus</v>
      </c>
      <c r="W1086" s="100">
        <v>8640</v>
      </c>
      <c r="X1086" s="101" t="s">
        <v>508</v>
      </c>
      <c r="Y1086" s="100" t="s">
        <v>364</v>
      </c>
      <c r="Z1086" s="100" t="s">
        <v>526</v>
      </c>
      <c r="AA1086" s="100" t="s">
        <v>525</v>
      </c>
      <c r="AB1086" s="16"/>
    </row>
    <row r="1087" spans="22:28" x14ac:dyDescent="0.25">
      <c r="V1087" s="6" t="str">
        <f t="shared" si="48"/>
        <v>8640TCT Auckland Airport</v>
      </c>
      <c r="W1087" s="100">
        <v>8640</v>
      </c>
      <c r="X1087" s="101" t="s">
        <v>833</v>
      </c>
      <c r="Y1087" s="100" t="s">
        <v>880</v>
      </c>
      <c r="Z1087" s="100" t="s">
        <v>580</v>
      </c>
      <c r="AA1087" s="100" t="s">
        <v>520</v>
      </c>
      <c r="AB1087" s="16"/>
    </row>
    <row r="1088" spans="22:28" x14ac:dyDescent="0.25">
      <c r="V1088" s="6" t="str">
        <f t="shared" si="48"/>
        <v>8640TCT Auckland City</v>
      </c>
      <c r="W1088" s="100">
        <v>8640</v>
      </c>
      <c r="X1088" s="101" t="s">
        <v>502</v>
      </c>
      <c r="Y1088" s="100" t="s">
        <v>882</v>
      </c>
      <c r="Z1088" s="100" t="s">
        <v>519</v>
      </c>
      <c r="AA1088" s="100" t="s">
        <v>520</v>
      </c>
      <c r="AB1088" s="16"/>
    </row>
    <row r="1089" spans="22:28" x14ac:dyDescent="0.25">
      <c r="V1089" s="6" t="str">
        <f t="shared" si="48"/>
        <v>8640TCT Christchurch</v>
      </c>
      <c r="W1089" s="100">
        <v>8640</v>
      </c>
      <c r="X1089" s="101" t="s">
        <v>504</v>
      </c>
      <c r="Y1089" s="100" t="s">
        <v>883</v>
      </c>
      <c r="Z1089" s="100" t="s">
        <v>498</v>
      </c>
      <c r="AA1089" s="100" t="s">
        <v>497</v>
      </c>
      <c r="AB1089" s="16"/>
    </row>
    <row r="1090" spans="22:28" x14ac:dyDescent="0.25">
      <c r="V1090" s="6" t="str">
        <f t="shared" si="48"/>
        <v>8640TCT Wellington</v>
      </c>
      <c r="W1090" s="100">
        <v>8640</v>
      </c>
      <c r="X1090" s="101" t="s">
        <v>492</v>
      </c>
      <c r="Y1090" s="100" t="s">
        <v>881</v>
      </c>
      <c r="Z1090" s="100" t="s">
        <v>568</v>
      </c>
      <c r="AA1090" s="100" t="s">
        <v>511</v>
      </c>
      <c r="AB1090" s="16"/>
    </row>
    <row r="1091" spans="22:28" x14ac:dyDescent="0.25">
      <c r="V1091" s="6" t="str">
        <f t="shared" si="48"/>
        <v>8640Wellington Campus</v>
      </c>
      <c r="W1091" s="100">
        <v>8640</v>
      </c>
      <c r="X1091" s="101" t="s">
        <v>397</v>
      </c>
      <c r="Y1091" s="100" t="s">
        <v>316</v>
      </c>
      <c r="Z1091" s="100" t="s">
        <v>568</v>
      </c>
      <c r="AA1091" s="100" t="s">
        <v>511</v>
      </c>
      <c r="AB1091" s="16"/>
    </row>
    <row r="1092" spans="22:28" x14ac:dyDescent="0.25">
      <c r="V1092" s="6" t="str">
        <f t="shared" si="48"/>
        <v>8644Main Campus</v>
      </c>
      <c r="W1092" s="100">
        <v>8644</v>
      </c>
      <c r="X1092" s="101" t="s">
        <v>492</v>
      </c>
      <c r="Y1092" s="100" t="s">
        <v>231</v>
      </c>
      <c r="Z1092" s="100" t="s">
        <v>519</v>
      </c>
      <c r="AA1092" s="100" t="s">
        <v>520</v>
      </c>
      <c r="AB1092" s="16"/>
    </row>
    <row r="1093" spans="22:28" x14ac:dyDescent="0.25">
      <c r="V1093" s="6" t="str">
        <f t="shared" si="48"/>
        <v>8644New Campus site</v>
      </c>
      <c r="W1093" s="100">
        <v>8644</v>
      </c>
      <c r="X1093" s="101" t="s">
        <v>502</v>
      </c>
      <c r="Y1093" s="100" t="s">
        <v>1801</v>
      </c>
      <c r="Z1093" s="100" t="s">
        <v>519</v>
      </c>
      <c r="AA1093" s="100" t="s">
        <v>520</v>
      </c>
      <c r="AB1093" s="16"/>
    </row>
    <row r="1094" spans="22:28" x14ac:dyDescent="0.25">
      <c r="V1094" s="6"/>
      <c r="W1094" s="6">
        <v>8644</v>
      </c>
      <c r="X1094" s="6">
        <v>95</v>
      </c>
      <c r="Y1094" s="6" t="s">
        <v>1127</v>
      </c>
      <c r="Z1094" s="6"/>
      <c r="AA1094" s="6"/>
      <c r="AB1094" s="16"/>
    </row>
    <row r="1095" spans="22:28" x14ac:dyDescent="0.25">
      <c r="V1095" s="6"/>
      <c r="W1095" s="6">
        <v>8661</v>
      </c>
      <c r="X1095" s="6">
        <v>95</v>
      </c>
      <c r="Y1095" s="6" t="s">
        <v>1127</v>
      </c>
      <c r="Z1095" s="6"/>
      <c r="AA1095" s="6"/>
      <c r="AB1095" s="16"/>
    </row>
    <row r="1096" spans="22:28" x14ac:dyDescent="0.25">
      <c r="V1096" s="6" t="str">
        <f t="shared" ref="V1096:V1117" si="49">W1096&amp;Y1096</f>
        <v>8661New Zealand Management Academies, Auckland City</v>
      </c>
      <c r="W1096" s="100">
        <v>8661</v>
      </c>
      <c r="X1096" s="101" t="s">
        <v>502</v>
      </c>
      <c r="Y1096" s="100" t="s">
        <v>884</v>
      </c>
      <c r="Z1096" s="100" t="s">
        <v>519</v>
      </c>
      <c r="AA1096" s="100" t="s">
        <v>520</v>
      </c>
      <c r="AB1096" s="16"/>
    </row>
    <row r="1097" spans="22:28" x14ac:dyDescent="0.25">
      <c r="V1097" s="6" t="str">
        <f t="shared" si="49"/>
        <v>8661New Zealand Management Academies, Cambridge Terrace Wellington</v>
      </c>
      <c r="W1097" s="100">
        <v>8661</v>
      </c>
      <c r="X1097" s="101" t="s">
        <v>535</v>
      </c>
      <c r="Y1097" s="100" t="s">
        <v>1807</v>
      </c>
      <c r="Z1097" s="100" t="s">
        <v>568</v>
      </c>
      <c r="AA1097" s="100" t="s">
        <v>511</v>
      </c>
      <c r="AB1097" s="16"/>
    </row>
    <row r="1098" spans="22:28" x14ac:dyDescent="0.25">
      <c r="V1098" s="6" t="str">
        <f t="shared" si="49"/>
        <v>8661New Zealand Management Academies, Christchurch</v>
      </c>
      <c r="W1098" s="100">
        <v>8661</v>
      </c>
      <c r="X1098" s="101" t="s">
        <v>538</v>
      </c>
      <c r="Y1098" s="100" t="s">
        <v>1810</v>
      </c>
      <c r="Z1098" s="100" t="s">
        <v>498</v>
      </c>
      <c r="AA1098" s="100" t="s">
        <v>497</v>
      </c>
      <c r="AB1098" s="16"/>
    </row>
    <row r="1099" spans="22:28" x14ac:dyDescent="0.25">
      <c r="V1099" s="6" t="str">
        <f t="shared" si="49"/>
        <v>8661New Zealand Management Academies, City Road Auckland</v>
      </c>
      <c r="W1099" s="100">
        <v>8661</v>
      </c>
      <c r="X1099" s="101" t="s">
        <v>521</v>
      </c>
      <c r="Y1099" s="100" t="s">
        <v>1803</v>
      </c>
      <c r="Z1099" s="100" t="s">
        <v>519</v>
      </c>
      <c r="AA1099" s="100" t="s">
        <v>520</v>
      </c>
      <c r="AB1099" s="16"/>
    </row>
    <row r="1100" spans="22:28" x14ac:dyDescent="0.25">
      <c r="V1100" s="6" t="str">
        <f t="shared" si="49"/>
        <v>8661New Zealand Management Academies, Corban Ave Henderson</v>
      </c>
      <c r="W1100" s="100">
        <v>8661</v>
      </c>
      <c r="X1100" s="101" t="s">
        <v>536</v>
      </c>
      <c r="Y1100" s="100" t="s">
        <v>1808</v>
      </c>
      <c r="Z1100" s="100" t="s">
        <v>587</v>
      </c>
      <c r="AA1100" s="100" t="s">
        <v>520</v>
      </c>
      <c r="AB1100" s="16"/>
    </row>
    <row r="1101" spans="22:28" x14ac:dyDescent="0.25">
      <c r="V1101" s="6" t="str">
        <f t="shared" si="49"/>
        <v>8661New Zealand Management Academies, Epsom</v>
      </c>
      <c r="W1101" s="102">
        <v>8661</v>
      </c>
      <c r="X1101" s="103" t="s">
        <v>539</v>
      </c>
      <c r="Y1101" s="102" t="s">
        <v>1811</v>
      </c>
      <c r="Z1101" s="102" t="s">
        <v>556</v>
      </c>
      <c r="AA1101" s="102" t="s">
        <v>556</v>
      </c>
      <c r="AB1101" s="16"/>
    </row>
    <row r="1102" spans="22:28" x14ac:dyDescent="0.25">
      <c r="V1102" s="6" t="str">
        <f t="shared" si="49"/>
        <v>8661New Zealand Management Academies, Hamilton</v>
      </c>
      <c r="W1102" s="100">
        <v>8661</v>
      </c>
      <c r="X1102" s="101" t="s">
        <v>506</v>
      </c>
      <c r="Y1102" s="100" t="s">
        <v>886</v>
      </c>
      <c r="Z1102" s="100" t="s">
        <v>516</v>
      </c>
      <c r="AA1102" s="100" t="s">
        <v>517</v>
      </c>
      <c r="AB1102" s="16"/>
    </row>
    <row r="1103" spans="22:28" x14ac:dyDescent="0.25">
      <c r="V1103" s="6" t="str">
        <f t="shared" si="49"/>
        <v>8661New Zealand Management Academies, Henderson</v>
      </c>
      <c r="W1103" s="100">
        <v>8661</v>
      </c>
      <c r="X1103" s="101" t="s">
        <v>504</v>
      </c>
      <c r="Y1103" s="100" t="s">
        <v>885</v>
      </c>
      <c r="Z1103" s="100" t="s">
        <v>587</v>
      </c>
      <c r="AA1103" s="100" t="s">
        <v>520</v>
      </c>
      <c r="AB1103" s="16"/>
    </row>
    <row r="1104" spans="22:28" x14ac:dyDescent="0.25">
      <c r="V1104" s="6" t="str">
        <f t="shared" si="49"/>
        <v>8661New Zealand Management Academies, Karangahape Road</v>
      </c>
      <c r="W1104" s="100">
        <v>8661</v>
      </c>
      <c r="X1104" s="101" t="s">
        <v>534</v>
      </c>
      <c r="Y1104" s="100" t="s">
        <v>1806</v>
      </c>
      <c r="Z1104" s="100" t="s">
        <v>519</v>
      </c>
      <c r="AA1104" s="100" t="s">
        <v>520</v>
      </c>
      <c r="AB1104" s="16"/>
    </row>
    <row r="1105" spans="22:28" x14ac:dyDescent="0.25">
      <c r="V1105" s="6" t="str">
        <f t="shared" si="49"/>
        <v>8661New Zealand Management Academies, Kent Terrace Wellington</v>
      </c>
      <c r="W1105" s="100">
        <v>8661</v>
      </c>
      <c r="X1105" s="101" t="s">
        <v>522</v>
      </c>
      <c r="Y1105" s="100" t="s">
        <v>1804</v>
      </c>
      <c r="Z1105" s="100" t="s">
        <v>568</v>
      </c>
      <c r="AA1105" s="100" t="s">
        <v>511</v>
      </c>
      <c r="AB1105" s="16"/>
    </row>
    <row r="1106" spans="22:28" x14ac:dyDescent="0.25">
      <c r="V1106" s="6" t="str">
        <f t="shared" si="49"/>
        <v>8661New Zealand Management Academies, Manukau</v>
      </c>
      <c r="W1106" s="100">
        <v>8661</v>
      </c>
      <c r="X1106" s="101" t="s">
        <v>537</v>
      </c>
      <c r="Y1106" s="100" t="s">
        <v>1809</v>
      </c>
      <c r="Z1106" s="100" t="s">
        <v>580</v>
      </c>
      <c r="AA1106" s="100" t="s">
        <v>520</v>
      </c>
      <c r="AB1106" s="16"/>
    </row>
    <row r="1107" spans="22:28" x14ac:dyDescent="0.25">
      <c r="V1107" s="6" t="str">
        <f t="shared" si="49"/>
        <v>8661New Zealand Management Academies, Moa Street</v>
      </c>
      <c r="W1107" s="100">
        <v>8661</v>
      </c>
      <c r="X1107" s="101" t="s">
        <v>518</v>
      </c>
      <c r="Y1107" s="100" t="s">
        <v>1802</v>
      </c>
      <c r="Z1107" s="100" t="s">
        <v>519</v>
      </c>
      <c r="AA1107" s="100" t="s">
        <v>520</v>
      </c>
      <c r="AB1107" s="16"/>
    </row>
    <row r="1108" spans="22:28" x14ac:dyDescent="0.25">
      <c r="V1108" s="6" t="str">
        <f t="shared" si="49"/>
        <v>8661New Zealand Management Academies, Otahuhu</v>
      </c>
      <c r="W1108" s="100">
        <v>8661</v>
      </c>
      <c r="X1108" s="101" t="s">
        <v>507</v>
      </c>
      <c r="Y1108" s="100" t="s">
        <v>887</v>
      </c>
      <c r="Z1108" s="100" t="s">
        <v>519</v>
      </c>
      <c r="AA1108" s="100" t="s">
        <v>520</v>
      </c>
      <c r="AB1108" s="16"/>
    </row>
    <row r="1109" spans="22:28" x14ac:dyDescent="0.25">
      <c r="V1109" s="6" t="str">
        <f t="shared" si="49"/>
        <v>8661New Zealand Management Academies, Panmure</v>
      </c>
      <c r="W1109" s="100">
        <v>8661</v>
      </c>
      <c r="X1109" s="101" t="s">
        <v>512</v>
      </c>
      <c r="Y1109" s="100" t="s">
        <v>888</v>
      </c>
      <c r="Z1109" s="100" t="s">
        <v>519</v>
      </c>
      <c r="AA1109" s="100" t="s">
        <v>520</v>
      </c>
      <c r="AB1109" s="16"/>
    </row>
    <row r="1110" spans="22:28" x14ac:dyDescent="0.25">
      <c r="V1110" s="6" t="str">
        <f t="shared" si="49"/>
        <v>8661New Zealand Management Academies, Sylvia Park</v>
      </c>
      <c r="W1110" s="100">
        <v>8661</v>
      </c>
      <c r="X1110" s="101" t="s">
        <v>515</v>
      </c>
      <c r="Y1110" s="100" t="s">
        <v>889</v>
      </c>
      <c r="Z1110" s="100" t="s">
        <v>519</v>
      </c>
      <c r="AA1110" s="100" t="s">
        <v>520</v>
      </c>
      <c r="AB1110" s="16"/>
    </row>
    <row r="1111" spans="22:28" x14ac:dyDescent="0.25">
      <c r="V1111" s="6" t="str">
        <f t="shared" si="49"/>
        <v>8661New Zealand Management Academies, Tauranga</v>
      </c>
      <c r="W1111" s="100">
        <v>8661</v>
      </c>
      <c r="X1111" s="101" t="s">
        <v>533</v>
      </c>
      <c r="Y1111" s="100" t="s">
        <v>1805</v>
      </c>
      <c r="Z1111" s="100" t="s">
        <v>532</v>
      </c>
      <c r="AA1111" s="100" t="s">
        <v>525</v>
      </c>
      <c r="AB1111" s="16"/>
    </row>
    <row r="1112" spans="22:28" x14ac:dyDescent="0.25">
      <c r="V1112" s="6" t="str">
        <f t="shared" si="49"/>
        <v>8674Auckland Central</v>
      </c>
      <c r="W1112" s="100">
        <v>8674</v>
      </c>
      <c r="X1112" s="101" t="s">
        <v>536</v>
      </c>
      <c r="Y1112" s="100" t="s">
        <v>1812</v>
      </c>
      <c r="Z1112" s="100" t="s">
        <v>519</v>
      </c>
      <c r="AA1112" s="100" t="s">
        <v>520</v>
      </c>
      <c r="AB1112" s="16"/>
    </row>
    <row r="1113" spans="22:28" x14ac:dyDescent="0.25">
      <c r="V1113" s="6" t="str">
        <f t="shared" si="49"/>
        <v>8674Auckland City</v>
      </c>
      <c r="W1113" s="100">
        <v>8674</v>
      </c>
      <c r="X1113" s="101" t="s">
        <v>533</v>
      </c>
      <c r="Y1113" s="100" t="s">
        <v>519</v>
      </c>
      <c r="Z1113" s="100" t="s">
        <v>519</v>
      </c>
      <c r="AA1113" s="100" t="s">
        <v>520</v>
      </c>
      <c r="AB1113" s="16"/>
    </row>
    <row r="1114" spans="22:28" x14ac:dyDescent="0.25">
      <c r="V1114" s="6" t="str">
        <f t="shared" si="49"/>
        <v>8674Latimar Square</v>
      </c>
      <c r="W1114" s="100">
        <v>8674</v>
      </c>
      <c r="X1114" s="101" t="s">
        <v>502</v>
      </c>
      <c r="Y1114" s="100" t="s">
        <v>890</v>
      </c>
      <c r="Z1114" s="100" t="s">
        <v>498</v>
      </c>
      <c r="AA1114" s="100" t="s">
        <v>497</v>
      </c>
      <c r="AB1114" s="16"/>
    </row>
    <row r="1115" spans="22:28" x14ac:dyDescent="0.25">
      <c r="V1115" s="6" t="str">
        <f t="shared" si="49"/>
        <v>8674Main Campus</v>
      </c>
      <c r="W1115" s="100">
        <v>8674</v>
      </c>
      <c r="X1115" s="101" t="s">
        <v>492</v>
      </c>
      <c r="Y1115" s="100" t="s">
        <v>231</v>
      </c>
      <c r="Z1115" s="100" t="s">
        <v>498</v>
      </c>
      <c r="AA1115" s="100" t="s">
        <v>497</v>
      </c>
      <c r="AB1115" s="16"/>
    </row>
    <row r="1116" spans="22:28" x14ac:dyDescent="0.25">
      <c r="V1116" s="6" t="str">
        <f t="shared" si="49"/>
        <v>8674Main Campus Cashel St</v>
      </c>
      <c r="W1116" s="100">
        <v>8674</v>
      </c>
      <c r="X1116" s="101" t="s">
        <v>512</v>
      </c>
      <c r="Y1116" s="100" t="s">
        <v>891</v>
      </c>
      <c r="Z1116" s="100" t="s">
        <v>498</v>
      </c>
      <c r="AA1116" s="100" t="s">
        <v>497</v>
      </c>
      <c r="AB1116" s="16"/>
    </row>
    <row r="1117" spans="22:28" x14ac:dyDescent="0.25">
      <c r="V1117" s="6" t="str">
        <f t="shared" si="49"/>
        <v>8674Manukau</v>
      </c>
      <c r="W1117" s="100">
        <v>8674</v>
      </c>
      <c r="X1117" s="101" t="s">
        <v>535</v>
      </c>
      <c r="Y1117" s="100" t="s">
        <v>352</v>
      </c>
      <c r="Z1117" s="100" t="s">
        <v>580</v>
      </c>
      <c r="AA1117" s="100" t="s">
        <v>520</v>
      </c>
      <c r="AB1117" s="16"/>
    </row>
    <row r="1118" spans="22:28" x14ac:dyDescent="0.25">
      <c r="V1118" s="6"/>
      <c r="W1118" s="6">
        <v>8674</v>
      </c>
      <c r="X1118" s="6">
        <v>95</v>
      </c>
      <c r="Y1118" s="6" t="s">
        <v>1127</v>
      </c>
      <c r="Z1118" s="6"/>
      <c r="AA1118" s="6"/>
      <c r="AB1118" s="16"/>
    </row>
    <row r="1119" spans="22:28" x14ac:dyDescent="0.25">
      <c r="V1119" s="6" t="str">
        <f t="shared" ref="V1119:V1124" si="50">W1119&amp;Y1119</f>
        <v>8674North Shore</v>
      </c>
      <c r="W1119" s="100">
        <v>8674</v>
      </c>
      <c r="X1119" s="101" t="s">
        <v>509</v>
      </c>
      <c r="Y1119" s="100" t="s">
        <v>750</v>
      </c>
      <c r="Z1119" s="100" t="s">
        <v>578</v>
      </c>
      <c r="AA1119" s="100" t="s">
        <v>520</v>
      </c>
      <c r="AB1119" s="16"/>
    </row>
    <row r="1120" spans="22:28" x14ac:dyDescent="0.25">
      <c r="V1120" s="6" t="str">
        <f t="shared" si="50"/>
        <v>8674North Shore</v>
      </c>
      <c r="W1120" s="100">
        <v>8674</v>
      </c>
      <c r="X1120" s="101" t="s">
        <v>515</v>
      </c>
      <c r="Y1120" s="100" t="s">
        <v>750</v>
      </c>
      <c r="Z1120" s="100" t="s">
        <v>578</v>
      </c>
      <c r="AA1120" s="100" t="s">
        <v>520</v>
      </c>
      <c r="AB1120" s="16"/>
    </row>
    <row r="1121" spans="22:28" x14ac:dyDescent="0.25">
      <c r="V1121" s="6" t="str">
        <f t="shared" si="50"/>
        <v>8674Rotorua</v>
      </c>
      <c r="W1121" s="102">
        <v>8674</v>
      </c>
      <c r="X1121" s="103" t="s">
        <v>537</v>
      </c>
      <c r="Y1121" s="102" t="s">
        <v>329</v>
      </c>
      <c r="Z1121" s="102" t="s">
        <v>556</v>
      </c>
      <c r="AA1121" s="102" t="s">
        <v>556</v>
      </c>
      <c r="AB1121" s="16"/>
    </row>
    <row r="1122" spans="22:28" x14ac:dyDescent="0.25">
      <c r="V1122" s="6" t="str">
        <f t="shared" si="50"/>
        <v>8674Tauranga</v>
      </c>
      <c r="W1122" s="100">
        <v>8674</v>
      </c>
      <c r="X1122" s="101" t="s">
        <v>507</v>
      </c>
      <c r="Y1122" s="100" t="s">
        <v>330</v>
      </c>
      <c r="Z1122" s="100" t="s">
        <v>524</v>
      </c>
      <c r="AA1122" s="100" t="s">
        <v>525</v>
      </c>
      <c r="AB1122" s="16"/>
    </row>
    <row r="1123" spans="22:28" x14ac:dyDescent="0.25">
      <c r="V1123" s="6" t="str">
        <f t="shared" si="50"/>
        <v>8674Whangarei</v>
      </c>
      <c r="W1123" s="100">
        <v>8674</v>
      </c>
      <c r="X1123" s="101" t="s">
        <v>508</v>
      </c>
      <c r="Y1123" s="100" t="s">
        <v>267</v>
      </c>
      <c r="Z1123" s="100" t="s">
        <v>530</v>
      </c>
      <c r="AA1123" s="100" t="s">
        <v>531</v>
      </c>
      <c r="AB1123" s="16"/>
    </row>
    <row r="1124" spans="22:28" x14ac:dyDescent="0.25">
      <c r="V1124" s="6" t="str">
        <f t="shared" si="50"/>
        <v>8688Main Campus</v>
      </c>
      <c r="W1124" s="100">
        <v>8688</v>
      </c>
      <c r="X1124" s="101" t="s">
        <v>492</v>
      </c>
      <c r="Y1124" s="100" t="s">
        <v>231</v>
      </c>
      <c r="Z1124" s="100" t="s">
        <v>658</v>
      </c>
      <c r="AA1124" s="100" t="s">
        <v>511</v>
      </c>
      <c r="AB1124" s="16"/>
    </row>
    <row r="1125" spans="22:28" x14ac:dyDescent="0.25">
      <c r="V1125" s="6"/>
      <c r="W1125" s="6">
        <v>8688</v>
      </c>
      <c r="X1125" s="6">
        <v>95</v>
      </c>
      <c r="Y1125" s="6" t="s">
        <v>1127</v>
      </c>
      <c r="Z1125" s="6"/>
      <c r="AA1125" s="6"/>
      <c r="AB1125" s="16"/>
    </row>
    <row r="1126" spans="22:28" x14ac:dyDescent="0.25">
      <c r="V1126" s="6" t="str">
        <f>W1126&amp;Y1126</f>
        <v>8692Campus</v>
      </c>
      <c r="W1126" s="100">
        <v>8692</v>
      </c>
      <c r="X1126" s="101" t="s">
        <v>504</v>
      </c>
      <c r="Y1126" s="100" t="s">
        <v>964</v>
      </c>
      <c r="Z1126" s="100" t="s">
        <v>729</v>
      </c>
      <c r="AA1126" s="100" t="s">
        <v>638</v>
      </c>
      <c r="AB1126" s="16"/>
    </row>
    <row r="1127" spans="22:28" x14ac:dyDescent="0.25">
      <c r="V1127" s="6" t="str">
        <f>W1127&amp;Y1127</f>
        <v>8692Feats New Plymouth</v>
      </c>
      <c r="W1127" s="100">
        <v>8692</v>
      </c>
      <c r="X1127" s="101" t="s">
        <v>506</v>
      </c>
      <c r="Y1127" s="100" t="s">
        <v>1814</v>
      </c>
      <c r="Z1127" s="100" t="s">
        <v>637</v>
      </c>
      <c r="AA1127" s="100" t="s">
        <v>638</v>
      </c>
      <c r="AB1127" s="16"/>
    </row>
    <row r="1128" spans="22:28" x14ac:dyDescent="0.25">
      <c r="V1128" s="6" t="str">
        <f>W1128&amp;Y1128</f>
        <v>8692Main Campus</v>
      </c>
      <c r="W1128" s="100">
        <v>8692</v>
      </c>
      <c r="X1128" s="101" t="s">
        <v>492</v>
      </c>
      <c r="Y1128" s="100" t="s">
        <v>231</v>
      </c>
      <c r="Z1128" s="100" t="s">
        <v>727</v>
      </c>
      <c r="AA1128" s="100" t="s">
        <v>638</v>
      </c>
      <c r="AB1128" s="16"/>
    </row>
    <row r="1129" spans="22:28" x14ac:dyDescent="0.25">
      <c r="V1129" s="6"/>
      <c r="W1129" s="6">
        <v>8692</v>
      </c>
      <c r="X1129" s="6">
        <v>95</v>
      </c>
      <c r="Y1129" s="6" t="s">
        <v>1127</v>
      </c>
      <c r="Z1129" s="6"/>
      <c r="AA1129" s="6"/>
      <c r="AB1129" s="16"/>
    </row>
    <row r="1130" spans="22:28" x14ac:dyDescent="0.25">
      <c r="V1130" s="6" t="str">
        <f t="shared" ref="V1130:V1147" si="51">W1130&amp;Y1130</f>
        <v>8692Port View</v>
      </c>
      <c r="W1130" s="100">
        <v>8692</v>
      </c>
      <c r="X1130" s="101" t="s">
        <v>502</v>
      </c>
      <c r="Y1130" s="100" t="s">
        <v>1813</v>
      </c>
      <c r="Z1130" s="100" t="s">
        <v>637</v>
      </c>
      <c r="AA1130" s="100" t="s">
        <v>638</v>
      </c>
      <c r="AB1130" s="16"/>
    </row>
    <row r="1131" spans="22:28" x14ac:dyDescent="0.25">
      <c r="V1131" s="6" t="str">
        <f t="shared" si="51"/>
        <v>8693Arohata Womens Prison</v>
      </c>
      <c r="W1131" s="100">
        <v>8693</v>
      </c>
      <c r="X1131" s="101" t="s">
        <v>537</v>
      </c>
      <c r="Y1131" s="100" t="s">
        <v>901</v>
      </c>
      <c r="Z1131" s="100" t="s">
        <v>568</v>
      </c>
      <c r="AA1131" s="100" t="s">
        <v>511</v>
      </c>
      <c r="AB1131" s="16"/>
    </row>
    <row r="1132" spans="22:28" x14ac:dyDescent="0.25">
      <c r="V1132" s="6" t="str">
        <f t="shared" si="51"/>
        <v>8693Auckland - Hospitality Management  Consultants</v>
      </c>
      <c r="W1132" s="100">
        <v>8693</v>
      </c>
      <c r="X1132" s="101" t="s">
        <v>502</v>
      </c>
      <c r="Y1132" s="100" t="s">
        <v>893</v>
      </c>
      <c r="Z1132" s="100" t="s">
        <v>519</v>
      </c>
      <c r="AA1132" s="100" t="s">
        <v>520</v>
      </c>
      <c r="AB1132" s="16"/>
    </row>
    <row r="1133" spans="22:28" x14ac:dyDescent="0.25">
      <c r="V1133" s="6" t="str">
        <f t="shared" si="51"/>
        <v>8693Auckland Prison</v>
      </c>
      <c r="W1133" s="100">
        <v>8693</v>
      </c>
      <c r="X1133" s="101" t="s">
        <v>546</v>
      </c>
      <c r="Y1133" s="100" t="s">
        <v>906</v>
      </c>
      <c r="Z1133" s="100" t="s">
        <v>578</v>
      </c>
      <c r="AA1133" s="100" t="s">
        <v>520</v>
      </c>
      <c r="AB1133" s="16"/>
    </row>
    <row r="1134" spans="22:28" x14ac:dyDescent="0.25">
      <c r="V1134" s="6" t="str">
        <f t="shared" si="51"/>
        <v>8693Auckland Region Women's Corrections Facility</v>
      </c>
      <c r="W1134" s="100">
        <v>8693</v>
      </c>
      <c r="X1134" s="101" t="s">
        <v>547</v>
      </c>
      <c r="Y1134" s="100" t="s">
        <v>907</v>
      </c>
      <c r="Z1134" s="100" t="s">
        <v>580</v>
      </c>
      <c r="AA1134" s="100" t="s">
        <v>520</v>
      </c>
      <c r="AB1134" s="16"/>
    </row>
    <row r="1135" spans="22:28" x14ac:dyDescent="0.25">
      <c r="V1135" s="6" t="str">
        <f t="shared" si="51"/>
        <v>8693Bridge Associates - Wanganui</v>
      </c>
      <c r="W1135" s="100">
        <v>8693</v>
      </c>
      <c r="X1135" s="101" t="s">
        <v>518</v>
      </c>
      <c r="Y1135" s="100" t="s">
        <v>897</v>
      </c>
      <c r="Z1135" s="100" t="s">
        <v>670</v>
      </c>
      <c r="AA1135" s="100" t="s">
        <v>668</v>
      </c>
      <c r="AB1135" s="16"/>
    </row>
    <row r="1136" spans="22:28" x14ac:dyDescent="0.25">
      <c r="V1136" s="6" t="str">
        <f t="shared" si="51"/>
        <v>8693Christchurch Prison</v>
      </c>
      <c r="W1136" s="100">
        <v>8693</v>
      </c>
      <c r="X1136" s="101" t="s">
        <v>553</v>
      </c>
      <c r="Y1136" s="100" t="s">
        <v>909</v>
      </c>
      <c r="Z1136" s="100" t="s">
        <v>498</v>
      </c>
      <c r="AA1136" s="100" t="s">
        <v>497</v>
      </c>
      <c r="AB1136" s="16"/>
    </row>
    <row r="1137" spans="22:28" x14ac:dyDescent="0.25">
      <c r="V1137" s="6" t="str">
        <f t="shared" si="51"/>
        <v>8693Christchurch Women's Prison</v>
      </c>
      <c r="W1137" s="100">
        <v>8693</v>
      </c>
      <c r="X1137" s="101" t="s">
        <v>554</v>
      </c>
      <c r="Y1137" s="100" t="s">
        <v>910</v>
      </c>
      <c r="Z1137" s="100" t="s">
        <v>498</v>
      </c>
      <c r="AA1137" s="100" t="s">
        <v>497</v>
      </c>
      <c r="AB1137" s="16"/>
    </row>
    <row r="1138" spans="22:28" x14ac:dyDescent="0.25">
      <c r="V1138" s="6" t="str">
        <f t="shared" si="51"/>
        <v>8693Dannervirke - Carnegie Community Centre</v>
      </c>
      <c r="W1138" s="100">
        <v>8693</v>
      </c>
      <c r="X1138" s="101" t="s">
        <v>545</v>
      </c>
      <c r="Y1138" s="100" t="s">
        <v>905</v>
      </c>
      <c r="Z1138" s="100" t="s">
        <v>789</v>
      </c>
      <c r="AA1138" s="100" t="s">
        <v>668</v>
      </c>
      <c r="AB1138" s="16"/>
    </row>
    <row r="1139" spans="22:28" x14ac:dyDescent="0.25">
      <c r="V1139" s="6" t="str">
        <f t="shared" si="51"/>
        <v>8693Hawkes Bay Regional Office/Learning Centre</v>
      </c>
      <c r="W1139" s="100">
        <v>8693</v>
      </c>
      <c r="X1139" s="101" t="s">
        <v>492</v>
      </c>
      <c r="Y1139" s="100" t="s">
        <v>892</v>
      </c>
      <c r="Z1139" s="100" t="s">
        <v>513</v>
      </c>
      <c r="AA1139" s="100" t="s">
        <v>514</v>
      </c>
      <c r="AB1139" s="16"/>
    </row>
    <row r="1140" spans="22:28" x14ac:dyDescent="0.25">
      <c r="V1140" s="6" t="str">
        <f t="shared" si="51"/>
        <v>8693HB Regional Prison</v>
      </c>
      <c r="W1140" s="100">
        <v>8693</v>
      </c>
      <c r="X1140" s="101" t="s">
        <v>508</v>
      </c>
      <c r="Y1140" s="100" t="s">
        <v>896</v>
      </c>
      <c r="Z1140" s="100" t="s">
        <v>649</v>
      </c>
      <c r="AA1140" s="100" t="s">
        <v>514</v>
      </c>
      <c r="AB1140" s="16"/>
    </row>
    <row r="1141" spans="22:28" x14ac:dyDescent="0.25">
      <c r="V1141" s="6" t="str">
        <f t="shared" si="51"/>
        <v>8693Heartland Services - Waipukurau</v>
      </c>
      <c r="W1141" s="100">
        <v>8693</v>
      </c>
      <c r="X1141" s="101" t="s">
        <v>540</v>
      </c>
      <c r="Y1141" s="100" t="s">
        <v>902</v>
      </c>
      <c r="Z1141" s="100" t="s">
        <v>651</v>
      </c>
      <c r="AA1141" s="100" t="s">
        <v>514</v>
      </c>
      <c r="AB1141" s="16"/>
    </row>
    <row r="1142" spans="22:28" x14ac:dyDescent="0.25">
      <c r="V1142" s="6" t="str">
        <f t="shared" si="51"/>
        <v>8693Invercargill Prison</v>
      </c>
      <c r="W1142" s="100">
        <v>8693</v>
      </c>
      <c r="X1142" s="101" t="s">
        <v>561</v>
      </c>
      <c r="Y1142" s="100" t="s">
        <v>913</v>
      </c>
      <c r="Z1142" s="100" t="s">
        <v>720</v>
      </c>
      <c r="AA1142" s="100" t="s">
        <v>721</v>
      </c>
      <c r="AB1142" s="16"/>
    </row>
    <row r="1143" spans="22:28" x14ac:dyDescent="0.25">
      <c r="V1143" s="6" t="str">
        <f t="shared" si="51"/>
        <v>8693Kimi Ora Community School</v>
      </c>
      <c r="W1143" s="100">
        <v>8693</v>
      </c>
      <c r="X1143" s="101" t="s">
        <v>506</v>
      </c>
      <c r="Y1143" s="100" t="s">
        <v>895</v>
      </c>
      <c r="Z1143" s="100" t="s">
        <v>649</v>
      </c>
      <c r="AA1143" s="100" t="s">
        <v>514</v>
      </c>
      <c r="AB1143" s="16"/>
    </row>
    <row r="1144" spans="22:28" x14ac:dyDescent="0.25">
      <c r="V1144" s="6" t="str">
        <f t="shared" si="51"/>
        <v>8693Levin</v>
      </c>
      <c r="W1144" s="100">
        <v>8693</v>
      </c>
      <c r="X1144" s="101" t="s">
        <v>544</v>
      </c>
      <c r="Y1144" s="100" t="s">
        <v>904</v>
      </c>
      <c r="Z1144" s="100" t="s">
        <v>669</v>
      </c>
      <c r="AA1144" s="100" t="s">
        <v>668</v>
      </c>
      <c r="AB1144" s="16"/>
    </row>
    <row r="1145" spans="22:28" x14ac:dyDescent="0.25">
      <c r="V1145" s="6" t="str">
        <f t="shared" si="51"/>
        <v>8693Lovedale Road, Hastings</v>
      </c>
      <c r="W1145" s="100">
        <v>8693</v>
      </c>
      <c r="X1145" s="101" t="s">
        <v>507</v>
      </c>
      <c r="Y1145" s="100" t="s">
        <v>1815</v>
      </c>
      <c r="Z1145" s="100" t="s">
        <v>649</v>
      </c>
      <c r="AA1145" s="100" t="s">
        <v>514</v>
      </c>
      <c r="AB1145" s="16"/>
    </row>
    <row r="1146" spans="22:28" x14ac:dyDescent="0.25">
      <c r="V1146" s="6" t="str">
        <f t="shared" si="51"/>
        <v>8693Lower Hutt Training Centre</v>
      </c>
      <c r="W1146" s="100">
        <v>8693</v>
      </c>
      <c r="X1146" s="101" t="s">
        <v>541</v>
      </c>
      <c r="Y1146" s="100" t="s">
        <v>903</v>
      </c>
      <c r="Z1146" s="100" t="s">
        <v>658</v>
      </c>
      <c r="AA1146" s="100" t="s">
        <v>511</v>
      </c>
      <c r="AB1146" s="16"/>
    </row>
    <row r="1147" spans="22:28" x14ac:dyDescent="0.25">
      <c r="V1147" s="6" t="str">
        <f t="shared" si="51"/>
        <v>8693Manawatu Prison</v>
      </c>
      <c r="W1147" s="100">
        <v>8693</v>
      </c>
      <c r="X1147" s="101" t="s">
        <v>549</v>
      </c>
      <c r="Y1147" s="100" t="s">
        <v>285</v>
      </c>
      <c r="Z1147" s="100" t="s">
        <v>667</v>
      </c>
      <c r="AA1147" s="100" t="s">
        <v>668</v>
      </c>
      <c r="AB1147" s="16"/>
    </row>
    <row r="1148" spans="22:28" x14ac:dyDescent="0.25">
      <c r="V1148" s="6"/>
      <c r="W1148" s="6">
        <v>8693</v>
      </c>
      <c r="X1148" s="6">
        <v>95</v>
      </c>
      <c r="Y1148" s="6" t="s">
        <v>1127</v>
      </c>
      <c r="Z1148" s="6"/>
      <c r="AA1148" s="6"/>
      <c r="AB1148" s="16"/>
    </row>
    <row r="1149" spans="22:28" x14ac:dyDescent="0.25">
      <c r="V1149" s="6" t="str">
        <f t="shared" ref="V1149:V1161" si="52">W1149&amp;Y1149</f>
        <v>8693Northland Region Corrections Facility</v>
      </c>
      <c r="W1149" s="100">
        <v>8693</v>
      </c>
      <c r="X1149" s="101" t="s">
        <v>599</v>
      </c>
      <c r="Y1149" s="100" t="s">
        <v>914</v>
      </c>
      <c r="Z1149" s="100" t="s">
        <v>567</v>
      </c>
      <c r="AA1149" s="100" t="s">
        <v>531</v>
      </c>
      <c r="AB1149" s="16"/>
    </row>
    <row r="1150" spans="22:28" x14ac:dyDescent="0.25">
      <c r="V1150" s="6" t="str">
        <f t="shared" si="52"/>
        <v>8693Otago Corrections Facility</v>
      </c>
      <c r="W1150" s="100">
        <v>8693</v>
      </c>
      <c r="X1150" s="101" t="s">
        <v>559</v>
      </c>
      <c r="Y1150" s="100" t="s">
        <v>912</v>
      </c>
      <c r="Z1150" s="100" t="s">
        <v>499</v>
      </c>
      <c r="AA1150" s="100" t="s">
        <v>500</v>
      </c>
      <c r="AB1150" s="16"/>
    </row>
    <row r="1151" spans="22:28" x14ac:dyDescent="0.25">
      <c r="V1151" s="6" t="str">
        <f t="shared" si="52"/>
        <v>8693Palmerston North SOP-Aquatic Clubrooms</v>
      </c>
      <c r="W1151" s="100">
        <v>8693</v>
      </c>
      <c r="X1151" s="101" t="s">
        <v>521</v>
      </c>
      <c r="Y1151" s="100" t="s">
        <v>898</v>
      </c>
      <c r="Z1151" s="100" t="s">
        <v>667</v>
      </c>
      <c r="AA1151" s="100" t="s">
        <v>668</v>
      </c>
      <c r="AB1151" s="16"/>
    </row>
    <row r="1152" spans="22:28" x14ac:dyDescent="0.25">
      <c r="V1152" s="6" t="str">
        <f t="shared" si="52"/>
        <v>8693Rimutaka Prison</v>
      </c>
      <c r="W1152" s="100">
        <v>8693</v>
      </c>
      <c r="X1152" s="101" t="s">
        <v>535</v>
      </c>
      <c r="Y1152" s="100" t="s">
        <v>275</v>
      </c>
      <c r="Z1152" s="100" t="s">
        <v>663</v>
      </c>
      <c r="AA1152" s="100" t="s">
        <v>511</v>
      </c>
      <c r="AB1152" s="16"/>
    </row>
    <row r="1153" spans="22:28" x14ac:dyDescent="0.25">
      <c r="V1153" s="6" t="str">
        <f t="shared" si="52"/>
        <v>8693Rolleston Prison</v>
      </c>
      <c r="W1153" s="100">
        <v>8693</v>
      </c>
      <c r="X1153" s="101" t="s">
        <v>557</v>
      </c>
      <c r="Y1153" s="100" t="s">
        <v>911</v>
      </c>
      <c r="Z1153" s="100" t="s">
        <v>777</v>
      </c>
      <c r="AA1153" s="100" t="s">
        <v>497</v>
      </c>
      <c r="AB1153" s="16"/>
    </row>
    <row r="1154" spans="22:28" x14ac:dyDescent="0.25">
      <c r="V1154" s="6" t="str">
        <f t="shared" si="52"/>
        <v>8693Springhill Corrections Facility</v>
      </c>
      <c r="W1154" s="100">
        <v>8693</v>
      </c>
      <c r="X1154" s="101" t="s">
        <v>550</v>
      </c>
      <c r="Y1154" s="100" t="s">
        <v>908</v>
      </c>
      <c r="Z1154" s="100" t="s">
        <v>763</v>
      </c>
      <c r="AA1154" s="100" t="s">
        <v>517</v>
      </c>
      <c r="AB1154" s="16"/>
    </row>
    <row r="1155" spans="22:28" x14ac:dyDescent="0.25">
      <c r="V1155" s="6" t="str">
        <f t="shared" si="52"/>
        <v>8693Tongariro/Rangipo Prison</v>
      </c>
      <c r="W1155" s="100">
        <v>8693</v>
      </c>
      <c r="X1155" s="101" t="s">
        <v>534</v>
      </c>
      <c r="Y1155" s="100" t="s">
        <v>900</v>
      </c>
      <c r="Z1155" s="100" t="s">
        <v>660</v>
      </c>
      <c r="AA1155" s="100" t="s">
        <v>517</v>
      </c>
      <c r="AB1155" s="16"/>
    </row>
    <row r="1156" spans="22:28" x14ac:dyDescent="0.25">
      <c r="V1156" s="6" t="str">
        <f t="shared" si="52"/>
        <v>8693Waikeria Prison</v>
      </c>
      <c r="W1156" s="100">
        <v>8693</v>
      </c>
      <c r="X1156" s="101" t="s">
        <v>533</v>
      </c>
      <c r="Y1156" s="100" t="s">
        <v>899</v>
      </c>
      <c r="Z1156" s="100" t="s">
        <v>743</v>
      </c>
      <c r="AA1156" s="100" t="s">
        <v>517</v>
      </c>
      <c r="AB1156" s="16"/>
    </row>
    <row r="1157" spans="22:28" x14ac:dyDescent="0.25">
      <c r="V1157" s="6" t="str">
        <f t="shared" si="52"/>
        <v>8693Wairoa Learning Centre - Gaiety Theatre</v>
      </c>
      <c r="W1157" s="100">
        <v>8693</v>
      </c>
      <c r="X1157" s="101" t="s">
        <v>504</v>
      </c>
      <c r="Y1157" s="100" t="s">
        <v>894</v>
      </c>
      <c r="Z1157" s="100" t="s">
        <v>654</v>
      </c>
      <c r="AA1157" s="100" t="s">
        <v>514</v>
      </c>
      <c r="AB1157" s="16"/>
    </row>
    <row r="1158" spans="22:28" x14ac:dyDescent="0.25">
      <c r="V1158" s="6" t="str">
        <f t="shared" si="52"/>
        <v>8693Wanganui Prison</v>
      </c>
      <c r="W1158" s="100">
        <v>8693</v>
      </c>
      <c r="X1158" s="101" t="s">
        <v>548</v>
      </c>
      <c r="Y1158" s="100" t="s">
        <v>284</v>
      </c>
      <c r="Z1158" s="100" t="s">
        <v>670</v>
      </c>
      <c r="AA1158" s="100" t="s">
        <v>668</v>
      </c>
      <c r="AB1158" s="16"/>
    </row>
    <row r="1159" spans="22:28" x14ac:dyDescent="0.25">
      <c r="V1159" s="6" t="str">
        <f t="shared" si="52"/>
        <v>8698FutureCOL Ntec Campus</v>
      </c>
      <c r="W1159" s="100">
        <v>8698</v>
      </c>
      <c r="X1159" s="101" t="s">
        <v>506</v>
      </c>
      <c r="Y1159" s="100" t="s">
        <v>917</v>
      </c>
      <c r="Z1159" s="100" t="s">
        <v>519</v>
      </c>
      <c r="AA1159" s="100" t="s">
        <v>520</v>
      </c>
      <c r="AB1159" s="16"/>
    </row>
    <row r="1160" spans="22:28" x14ac:dyDescent="0.25">
      <c r="V1160" s="6" t="str">
        <f t="shared" si="52"/>
        <v>8698Main Campus</v>
      </c>
      <c r="W1160" s="100">
        <v>8698</v>
      </c>
      <c r="X1160" s="101" t="s">
        <v>492</v>
      </c>
      <c r="Y1160" s="100" t="s">
        <v>231</v>
      </c>
      <c r="Z1160" s="100" t="s">
        <v>649</v>
      </c>
      <c r="AA1160" s="100" t="s">
        <v>514</v>
      </c>
      <c r="AB1160" s="16"/>
    </row>
    <row r="1161" spans="22:28" x14ac:dyDescent="0.25">
      <c r="V1161" s="6" t="str">
        <f t="shared" si="52"/>
        <v>8698Napier Campus</v>
      </c>
      <c r="W1161" s="100">
        <v>8698</v>
      </c>
      <c r="X1161" s="101" t="s">
        <v>502</v>
      </c>
      <c r="Y1161" s="100" t="s">
        <v>915</v>
      </c>
      <c r="Z1161" s="100" t="s">
        <v>513</v>
      </c>
      <c r="AA1161" s="100" t="s">
        <v>514</v>
      </c>
      <c r="AB1161" s="16"/>
    </row>
    <row r="1162" spans="22:28" x14ac:dyDescent="0.25">
      <c r="V1162" s="6"/>
      <c r="W1162" s="6">
        <v>8698</v>
      </c>
      <c r="X1162" s="6">
        <v>95</v>
      </c>
      <c r="Y1162" s="6" t="s">
        <v>1127</v>
      </c>
      <c r="Z1162" s="6"/>
      <c r="AA1162" s="6"/>
      <c r="AB1162" s="16"/>
    </row>
    <row r="1163" spans="22:28" x14ac:dyDescent="0.25">
      <c r="V1163" s="6" t="str">
        <f>W1163&amp;Y1163</f>
        <v>8698Wairoa Campus</v>
      </c>
      <c r="W1163" s="100">
        <v>8698</v>
      </c>
      <c r="X1163" s="101" t="s">
        <v>504</v>
      </c>
      <c r="Y1163" s="100" t="s">
        <v>916</v>
      </c>
      <c r="Z1163" s="100" t="s">
        <v>654</v>
      </c>
      <c r="AA1163" s="100" t="s">
        <v>514</v>
      </c>
      <c r="AB1163" s="16"/>
    </row>
    <row r="1164" spans="22:28" x14ac:dyDescent="0.25">
      <c r="V1164" s="6" t="str">
        <f>W1164&amp;Y1164</f>
        <v>8723Main Campus</v>
      </c>
      <c r="W1164" s="100">
        <v>8723</v>
      </c>
      <c r="X1164" s="101" t="s">
        <v>492</v>
      </c>
      <c r="Y1164" s="100" t="s">
        <v>231</v>
      </c>
      <c r="Z1164" s="100" t="s">
        <v>503</v>
      </c>
      <c r="AA1164" s="100" t="s">
        <v>500</v>
      </c>
      <c r="AB1164" s="16"/>
    </row>
    <row r="1165" spans="22:28" x14ac:dyDescent="0.25">
      <c r="V1165" s="6"/>
      <c r="W1165" s="6">
        <v>8723</v>
      </c>
      <c r="X1165" s="6">
        <v>95</v>
      </c>
      <c r="Y1165" s="6" t="s">
        <v>1127</v>
      </c>
      <c r="Z1165" s="6"/>
      <c r="AA1165" s="6"/>
      <c r="AB1165" s="16"/>
    </row>
    <row r="1166" spans="22:28" x14ac:dyDescent="0.25">
      <c r="V1166" s="6" t="str">
        <f>W1166&amp;Y1166</f>
        <v>8735Main Campus</v>
      </c>
      <c r="W1166" s="100">
        <v>8735</v>
      </c>
      <c r="X1166" s="101" t="s">
        <v>492</v>
      </c>
      <c r="Y1166" s="100" t="s">
        <v>231</v>
      </c>
      <c r="Z1166" s="100" t="s">
        <v>670</v>
      </c>
      <c r="AA1166" s="100" t="s">
        <v>668</v>
      </c>
      <c r="AB1166" s="16"/>
    </row>
    <row r="1167" spans="22:28" x14ac:dyDescent="0.25">
      <c r="V1167" s="6"/>
      <c r="W1167" s="6">
        <v>8735</v>
      </c>
      <c r="X1167" s="6">
        <v>95</v>
      </c>
      <c r="Y1167" s="6" t="s">
        <v>1127</v>
      </c>
      <c r="Z1167" s="6"/>
      <c r="AA1167" s="6"/>
      <c r="AB1167" s="16"/>
    </row>
    <row r="1168" spans="22:28" x14ac:dyDescent="0.25">
      <c r="V1168" s="6" t="str">
        <f>W1168&amp;Y1168</f>
        <v>8737Main Campus</v>
      </c>
      <c r="W1168" s="100">
        <v>8737</v>
      </c>
      <c r="X1168" s="101" t="s">
        <v>492</v>
      </c>
      <c r="Y1168" s="100" t="s">
        <v>231</v>
      </c>
      <c r="Z1168" s="100" t="s">
        <v>693</v>
      </c>
      <c r="AA1168" s="100" t="s">
        <v>694</v>
      </c>
      <c r="AB1168" s="16"/>
    </row>
    <row r="1169" spans="22:28" x14ac:dyDescent="0.25">
      <c r="V1169" s="6"/>
      <c r="W1169" s="6">
        <v>8737</v>
      </c>
      <c r="X1169" s="6">
        <v>95</v>
      </c>
      <c r="Y1169" s="6" t="s">
        <v>1127</v>
      </c>
      <c r="Z1169" s="6"/>
      <c r="AA1169" s="6"/>
      <c r="AB1169" s="16"/>
    </row>
    <row r="1170" spans="22:28" x14ac:dyDescent="0.25">
      <c r="V1170" s="6" t="str">
        <f>W1170&amp;Y1170</f>
        <v>8740Distance Learning</v>
      </c>
      <c r="W1170" s="100">
        <v>8740</v>
      </c>
      <c r="X1170" s="101" t="s">
        <v>1512</v>
      </c>
      <c r="Y1170" s="100" t="s">
        <v>1601</v>
      </c>
      <c r="Z1170" s="100" t="s">
        <v>1281</v>
      </c>
      <c r="AA1170" s="100" t="s">
        <v>1281</v>
      </c>
      <c r="AB1170" s="16"/>
    </row>
    <row r="1171" spans="22:28" x14ac:dyDescent="0.25">
      <c r="V1171" s="6" t="str">
        <f>W1171&amp;Y1171</f>
        <v>8740Kerikeri</v>
      </c>
      <c r="W1171" s="100">
        <v>8740</v>
      </c>
      <c r="X1171" s="101" t="s">
        <v>506</v>
      </c>
      <c r="Y1171" s="100" t="s">
        <v>1816</v>
      </c>
      <c r="Z1171" s="100" t="s">
        <v>567</v>
      </c>
      <c r="AA1171" s="100" t="s">
        <v>531</v>
      </c>
      <c r="AB1171" s="16"/>
    </row>
    <row r="1172" spans="22:28" x14ac:dyDescent="0.25">
      <c r="V1172" s="6" t="str">
        <f>W1172&amp;Y1172</f>
        <v>8740Main Campus</v>
      </c>
      <c r="W1172" s="100">
        <v>8740</v>
      </c>
      <c r="X1172" s="101" t="s">
        <v>492</v>
      </c>
      <c r="Y1172" s="100" t="s">
        <v>231</v>
      </c>
      <c r="Z1172" s="100" t="s">
        <v>578</v>
      </c>
      <c r="AA1172" s="100" t="s">
        <v>520</v>
      </c>
      <c r="AB1172" s="16"/>
    </row>
    <row r="1173" spans="22:28" x14ac:dyDescent="0.25">
      <c r="V1173" s="6"/>
      <c r="W1173" s="6">
        <v>8740</v>
      </c>
      <c r="X1173" s="6">
        <v>95</v>
      </c>
      <c r="Y1173" s="6" t="s">
        <v>1127</v>
      </c>
      <c r="Z1173" s="6"/>
      <c r="AA1173" s="6"/>
      <c r="AB1173" s="16"/>
    </row>
    <row r="1174" spans="22:28" x14ac:dyDescent="0.25">
      <c r="V1174" s="6" t="str">
        <f>W1174&amp;Y1174</f>
        <v>8740Wakefield Street, Auckland</v>
      </c>
      <c r="W1174" s="100">
        <v>8740</v>
      </c>
      <c r="X1174" s="101" t="s">
        <v>504</v>
      </c>
      <c r="Y1174" s="100" t="s">
        <v>1741</v>
      </c>
      <c r="Z1174" s="100" t="s">
        <v>519</v>
      </c>
      <c r="AA1174" s="100" t="s">
        <v>520</v>
      </c>
      <c r="AB1174" s="16"/>
    </row>
    <row r="1175" spans="22:28" x14ac:dyDescent="0.25">
      <c r="V1175" s="6"/>
      <c r="W1175" s="6">
        <v>8745</v>
      </c>
      <c r="X1175" s="6">
        <v>95</v>
      </c>
      <c r="Y1175" s="6" t="s">
        <v>1127</v>
      </c>
      <c r="Z1175" s="6"/>
      <c r="AA1175" s="6"/>
      <c r="AB1175" s="16"/>
    </row>
    <row r="1176" spans="22:28" x14ac:dyDescent="0.25">
      <c r="V1176" s="6" t="str">
        <f t="shared" ref="V1176:V1186" si="53">W1176&amp;Y1176</f>
        <v>8745Nga Tapuwae Community Centre</v>
      </c>
      <c r="W1176" s="100">
        <v>8745</v>
      </c>
      <c r="X1176" s="101" t="s">
        <v>502</v>
      </c>
      <c r="Y1176" s="100" t="s">
        <v>918</v>
      </c>
      <c r="Z1176" s="100" t="s">
        <v>580</v>
      </c>
      <c r="AA1176" s="100" t="s">
        <v>520</v>
      </c>
      <c r="AB1176" s="16"/>
    </row>
    <row r="1177" spans="22:28" x14ac:dyDescent="0.25">
      <c r="V1177" s="6" t="str">
        <f t="shared" si="53"/>
        <v>8745Strive Community Trust</v>
      </c>
      <c r="W1177" s="100">
        <v>8745</v>
      </c>
      <c r="X1177" s="101" t="s">
        <v>504</v>
      </c>
      <c r="Y1177" s="100" t="s">
        <v>919</v>
      </c>
      <c r="Z1177" s="100" t="s">
        <v>580</v>
      </c>
      <c r="AA1177" s="100" t="s">
        <v>520</v>
      </c>
      <c r="AB1177" s="16"/>
    </row>
    <row r="1178" spans="22:28" x14ac:dyDescent="0.25">
      <c r="V1178" s="6" t="str">
        <f t="shared" si="53"/>
        <v>8750Auckland</v>
      </c>
      <c r="W1178" s="102">
        <v>8750</v>
      </c>
      <c r="X1178" s="103" t="s">
        <v>541</v>
      </c>
      <c r="Y1178" s="102" t="s">
        <v>2</v>
      </c>
      <c r="Z1178" s="102" t="s">
        <v>1489</v>
      </c>
      <c r="AA1178" s="102" t="s">
        <v>520</v>
      </c>
      <c r="AB1178" s="16"/>
    </row>
    <row r="1179" spans="22:28" x14ac:dyDescent="0.25">
      <c r="V1179" s="6" t="str">
        <f t="shared" si="53"/>
        <v>8750Bay of Plenty</v>
      </c>
      <c r="W1179" s="102">
        <v>8750</v>
      </c>
      <c r="X1179" s="103" t="s">
        <v>548</v>
      </c>
      <c r="Y1179" s="102" t="s">
        <v>11</v>
      </c>
      <c r="Z1179" s="102" t="s">
        <v>1489</v>
      </c>
      <c r="AA1179" s="102" t="s">
        <v>525</v>
      </c>
      <c r="AB1179" s="16"/>
    </row>
    <row r="1180" spans="22:28" x14ac:dyDescent="0.25">
      <c r="V1180" s="6" t="str">
        <f t="shared" si="53"/>
        <v>8750Canterbury</v>
      </c>
      <c r="W1180" s="100">
        <v>8750</v>
      </c>
      <c r="X1180" s="101" t="s">
        <v>605</v>
      </c>
      <c r="Y1180" s="100" t="s">
        <v>7</v>
      </c>
      <c r="Z1180" s="100" t="s">
        <v>498</v>
      </c>
      <c r="AA1180" s="100" t="s">
        <v>497</v>
      </c>
      <c r="AB1180" s="16"/>
    </row>
    <row r="1181" spans="22:28" x14ac:dyDescent="0.25">
      <c r="V1181" s="6" t="str">
        <f t="shared" si="53"/>
        <v>8750Correspondence</v>
      </c>
      <c r="W1181" s="100">
        <v>8750</v>
      </c>
      <c r="X1181" s="101" t="s">
        <v>502</v>
      </c>
      <c r="Y1181" s="100" t="s">
        <v>1817</v>
      </c>
      <c r="Z1181" s="100" t="s">
        <v>1281</v>
      </c>
      <c r="AA1181" s="100" t="s">
        <v>1281</v>
      </c>
      <c r="AB1181" s="16"/>
    </row>
    <row r="1182" spans="22:28" x14ac:dyDescent="0.25">
      <c r="V1182" s="6" t="str">
        <f t="shared" si="53"/>
        <v>8750Gisborne</v>
      </c>
      <c r="W1182" s="100">
        <v>8750</v>
      </c>
      <c r="X1182" s="101" t="s">
        <v>544</v>
      </c>
      <c r="Y1182" s="100" t="s">
        <v>331</v>
      </c>
      <c r="Z1182" s="100" t="s">
        <v>528</v>
      </c>
      <c r="AA1182" s="100" t="s">
        <v>529</v>
      </c>
      <c r="AB1182" s="16"/>
    </row>
    <row r="1183" spans="22:28" x14ac:dyDescent="0.25">
      <c r="V1183" s="6" t="str">
        <f t="shared" si="53"/>
        <v>8750Hawke's Bay</v>
      </c>
      <c r="W1183" s="102">
        <v>8750</v>
      </c>
      <c r="X1183" s="103" t="s">
        <v>545</v>
      </c>
      <c r="Y1183" s="102" t="s">
        <v>5</v>
      </c>
      <c r="Z1183" s="102" t="s">
        <v>1489</v>
      </c>
      <c r="AA1183" s="102" t="s">
        <v>514</v>
      </c>
      <c r="AB1183" s="16"/>
    </row>
    <row r="1184" spans="22:28" x14ac:dyDescent="0.25">
      <c r="V1184" s="6" t="str">
        <f t="shared" si="53"/>
        <v>8750Main Campus</v>
      </c>
      <c r="W1184" s="100">
        <v>8750</v>
      </c>
      <c r="X1184" s="101" t="s">
        <v>492</v>
      </c>
      <c r="Y1184" s="100" t="s">
        <v>231</v>
      </c>
      <c r="Z1184" s="100" t="s">
        <v>498</v>
      </c>
      <c r="AA1184" s="100" t="s">
        <v>497</v>
      </c>
      <c r="AB1184" s="16"/>
    </row>
    <row r="1185" spans="22:28" x14ac:dyDescent="0.25">
      <c r="V1185" s="6" t="str">
        <f t="shared" si="53"/>
        <v>8750Manawatu</v>
      </c>
      <c r="W1185" s="100">
        <v>8750</v>
      </c>
      <c r="X1185" s="101" t="s">
        <v>543</v>
      </c>
      <c r="Y1185" s="100" t="s">
        <v>1041</v>
      </c>
      <c r="Z1185" s="100" t="s">
        <v>671</v>
      </c>
      <c r="AA1185" s="100" t="s">
        <v>668</v>
      </c>
      <c r="AB1185" s="16"/>
    </row>
    <row r="1186" spans="22:28" x14ac:dyDescent="0.25">
      <c r="V1186" s="6" t="str">
        <f t="shared" si="53"/>
        <v>8750Nelson</v>
      </c>
      <c r="W1186" s="100">
        <v>8750</v>
      </c>
      <c r="X1186" s="101" t="s">
        <v>604</v>
      </c>
      <c r="Y1186" s="100" t="s">
        <v>569</v>
      </c>
      <c r="Z1186" s="100" t="s">
        <v>708</v>
      </c>
      <c r="AA1186" s="100" t="s">
        <v>570</v>
      </c>
      <c r="AB1186" s="16"/>
    </row>
    <row r="1187" spans="22:28" x14ac:dyDescent="0.25">
      <c r="V1187" s="6"/>
      <c r="W1187" s="6">
        <v>8750</v>
      </c>
      <c r="X1187" s="6">
        <v>95</v>
      </c>
      <c r="Y1187" s="6" t="s">
        <v>1127</v>
      </c>
      <c r="Z1187" s="6"/>
      <c r="AA1187" s="6"/>
      <c r="AB1187" s="16"/>
    </row>
    <row r="1188" spans="22:28" x14ac:dyDescent="0.25">
      <c r="V1188" s="6" t="str">
        <f t="shared" ref="V1188:V1194" si="54">W1188&amp;Y1188</f>
        <v>8750Northland</v>
      </c>
      <c r="W1188" s="102">
        <v>8750</v>
      </c>
      <c r="X1188" s="103" t="s">
        <v>540</v>
      </c>
      <c r="Y1188" s="102" t="s">
        <v>1</v>
      </c>
      <c r="Z1188" s="102" t="s">
        <v>1489</v>
      </c>
      <c r="AA1188" s="102" t="s">
        <v>531</v>
      </c>
      <c r="AB1188" s="16"/>
    </row>
    <row r="1189" spans="22:28" x14ac:dyDescent="0.25">
      <c r="V1189" s="6" t="str">
        <f t="shared" si="54"/>
        <v>8750Otago</v>
      </c>
      <c r="W1189" s="102">
        <v>8750</v>
      </c>
      <c r="X1189" s="103" t="s">
        <v>607</v>
      </c>
      <c r="Y1189" s="102" t="s">
        <v>8</v>
      </c>
      <c r="Z1189" s="102" t="s">
        <v>1489</v>
      </c>
      <c r="AA1189" s="102" t="s">
        <v>500</v>
      </c>
      <c r="AB1189" s="16"/>
    </row>
    <row r="1190" spans="22:28" x14ac:dyDescent="0.25">
      <c r="V1190" s="6" t="str">
        <f t="shared" si="54"/>
        <v>8750Southland</v>
      </c>
      <c r="W1190" s="102">
        <v>8750</v>
      </c>
      <c r="X1190" s="103" t="s">
        <v>609</v>
      </c>
      <c r="Y1190" s="102" t="s">
        <v>9</v>
      </c>
      <c r="Z1190" s="102" t="s">
        <v>1489</v>
      </c>
      <c r="AA1190" s="102" t="s">
        <v>721</v>
      </c>
      <c r="AB1190" s="16"/>
    </row>
    <row r="1191" spans="22:28" x14ac:dyDescent="0.25">
      <c r="V1191" s="6" t="str">
        <f t="shared" si="54"/>
        <v>8750Taranaki</v>
      </c>
      <c r="W1191" s="100">
        <v>8750</v>
      </c>
      <c r="X1191" s="101" t="s">
        <v>547</v>
      </c>
      <c r="Y1191" s="100" t="s">
        <v>4</v>
      </c>
      <c r="Z1191" s="100" t="s">
        <v>637</v>
      </c>
      <c r="AA1191" s="100" t="s">
        <v>638</v>
      </c>
      <c r="AB1191" s="16"/>
    </row>
    <row r="1192" spans="22:28" x14ac:dyDescent="0.25">
      <c r="V1192" s="6" t="str">
        <f t="shared" si="54"/>
        <v>8750Waikato</v>
      </c>
      <c r="W1192" s="102">
        <v>8750</v>
      </c>
      <c r="X1192" s="103" t="s">
        <v>542</v>
      </c>
      <c r="Y1192" s="102" t="s">
        <v>3</v>
      </c>
      <c r="Z1192" s="102" t="s">
        <v>1489</v>
      </c>
      <c r="AA1192" s="102" t="s">
        <v>517</v>
      </c>
      <c r="AB1192" s="16"/>
    </row>
    <row r="1193" spans="22:28" x14ac:dyDescent="0.25">
      <c r="V1193" s="6" t="str">
        <f t="shared" si="54"/>
        <v>8750Wellington</v>
      </c>
      <c r="W1193" s="100">
        <v>8750</v>
      </c>
      <c r="X1193" s="101" t="s">
        <v>546</v>
      </c>
      <c r="Y1193" s="100" t="s">
        <v>0</v>
      </c>
      <c r="Z1193" s="100" t="s">
        <v>568</v>
      </c>
      <c r="AA1193" s="100" t="s">
        <v>511</v>
      </c>
      <c r="AB1193" s="16"/>
    </row>
    <row r="1194" spans="22:28" x14ac:dyDescent="0.25">
      <c r="V1194" s="6" t="str">
        <f t="shared" si="54"/>
        <v>8824Main Campus</v>
      </c>
      <c r="W1194" s="100">
        <v>8824</v>
      </c>
      <c r="X1194" s="101" t="s">
        <v>492</v>
      </c>
      <c r="Y1194" s="100" t="s">
        <v>231</v>
      </c>
      <c r="Z1194" s="100" t="s">
        <v>667</v>
      </c>
      <c r="AA1194" s="100" t="s">
        <v>668</v>
      </c>
      <c r="AB1194" s="16"/>
    </row>
    <row r="1195" spans="22:28" x14ac:dyDescent="0.25">
      <c r="V1195" s="6"/>
      <c r="W1195" s="6">
        <v>8824</v>
      </c>
      <c r="X1195" s="6">
        <v>95</v>
      </c>
      <c r="Y1195" s="6" t="s">
        <v>1127</v>
      </c>
      <c r="Z1195" s="6"/>
      <c r="AA1195" s="6"/>
      <c r="AB1195" s="16"/>
    </row>
    <row r="1196" spans="22:28" x14ac:dyDescent="0.25">
      <c r="V1196" s="6" t="str">
        <f>W1196&amp;Y1196</f>
        <v>8841Main Campus</v>
      </c>
      <c r="W1196" s="100">
        <v>8841</v>
      </c>
      <c r="X1196" s="101" t="s">
        <v>492</v>
      </c>
      <c r="Y1196" s="100" t="s">
        <v>231</v>
      </c>
      <c r="Z1196" s="100" t="s">
        <v>637</v>
      </c>
      <c r="AA1196" s="100" t="s">
        <v>638</v>
      </c>
      <c r="AB1196" s="16"/>
    </row>
    <row r="1197" spans="22:28" x14ac:dyDescent="0.25">
      <c r="V1197" s="6"/>
      <c r="W1197" s="6">
        <v>8841</v>
      </c>
      <c r="X1197" s="6">
        <v>95</v>
      </c>
      <c r="Y1197" s="6" t="s">
        <v>1127</v>
      </c>
      <c r="Z1197" s="6"/>
      <c r="AA1197" s="6"/>
      <c r="AB1197" s="16"/>
    </row>
    <row r="1198" spans="22:28" x14ac:dyDescent="0.25">
      <c r="V1198" s="6" t="str">
        <f>W1198&amp;Y1198</f>
        <v>8858Main Campus</v>
      </c>
      <c r="W1198" s="100">
        <v>8858</v>
      </c>
      <c r="X1198" s="101" t="s">
        <v>492</v>
      </c>
      <c r="Y1198" s="100" t="s">
        <v>231</v>
      </c>
      <c r="Z1198" s="100" t="s">
        <v>519</v>
      </c>
      <c r="AA1198" s="100" t="s">
        <v>520</v>
      </c>
      <c r="AB1198" s="16"/>
    </row>
    <row r="1199" spans="22:28" x14ac:dyDescent="0.25">
      <c r="V1199" s="6"/>
      <c r="W1199" s="6">
        <v>8858</v>
      </c>
      <c r="X1199" s="6">
        <v>95</v>
      </c>
      <c r="Y1199" s="6" t="s">
        <v>1127</v>
      </c>
      <c r="Z1199" s="6"/>
      <c r="AA1199" s="6"/>
      <c r="AB1199" s="16"/>
    </row>
    <row r="1200" spans="22:28" x14ac:dyDescent="0.25">
      <c r="V1200" s="6" t="str">
        <f>W1200&amp;Y1200</f>
        <v>8863Main Campus</v>
      </c>
      <c r="W1200" s="100">
        <v>8863</v>
      </c>
      <c r="X1200" s="101" t="s">
        <v>492</v>
      </c>
      <c r="Y1200" s="100" t="s">
        <v>231</v>
      </c>
      <c r="Z1200" s="100" t="s">
        <v>598</v>
      </c>
      <c r="AA1200" s="100" t="s">
        <v>517</v>
      </c>
      <c r="AB1200" s="16"/>
    </row>
    <row r="1201" spans="22:28" x14ac:dyDescent="0.25">
      <c r="V1201" s="6"/>
      <c r="W1201" s="6">
        <v>8863</v>
      </c>
      <c r="X1201" s="6">
        <v>95</v>
      </c>
      <c r="Y1201" s="6" t="s">
        <v>1127</v>
      </c>
      <c r="Z1201" s="6"/>
      <c r="AA1201" s="6"/>
      <c r="AB1201" s="16"/>
    </row>
    <row r="1202" spans="22:28" x14ac:dyDescent="0.25">
      <c r="V1202" s="6" t="str">
        <f>W1202&amp;Y1202</f>
        <v>8872Dargaville</v>
      </c>
      <c r="W1202" s="100">
        <v>8872</v>
      </c>
      <c r="X1202" s="101" t="s">
        <v>507</v>
      </c>
      <c r="Y1202" s="100" t="s">
        <v>313</v>
      </c>
      <c r="Z1202" s="100" t="s">
        <v>711</v>
      </c>
      <c r="AA1202" s="100" t="s">
        <v>531</v>
      </c>
      <c r="AB1202" s="16"/>
    </row>
    <row r="1203" spans="22:28" x14ac:dyDescent="0.25">
      <c r="V1203" s="6" t="str">
        <f>W1203&amp;Y1203</f>
        <v>8872Hamilton</v>
      </c>
      <c r="W1203" s="100">
        <v>8872</v>
      </c>
      <c r="X1203" s="101" t="s">
        <v>509</v>
      </c>
      <c r="Y1203" s="100" t="s">
        <v>337</v>
      </c>
      <c r="Z1203" s="100" t="s">
        <v>516</v>
      </c>
      <c r="AA1203" s="100" t="s">
        <v>517</v>
      </c>
      <c r="AB1203" s="16"/>
    </row>
    <row r="1204" spans="22:28" x14ac:dyDescent="0.25">
      <c r="V1204" s="6" t="str">
        <f>W1204&amp;Y1204</f>
        <v>8872Huntly</v>
      </c>
      <c r="W1204" s="100">
        <v>8872</v>
      </c>
      <c r="X1204" s="101" t="s">
        <v>508</v>
      </c>
      <c r="Y1204" s="100" t="s">
        <v>401</v>
      </c>
      <c r="Z1204" s="100" t="s">
        <v>763</v>
      </c>
      <c r="AA1204" s="100" t="s">
        <v>517</v>
      </c>
      <c r="AB1204" s="16"/>
    </row>
    <row r="1205" spans="22:28" x14ac:dyDescent="0.25">
      <c r="V1205" s="6" t="str">
        <f>W1205&amp;Y1205</f>
        <v>8872Kaikohe</v>
      </c>
      <c r="W1205" s="100">
        <v>8872</v>
      </c>
      <c r="X1205" s="101" t="s">
        <v>506</v>
      </c>
      <c r="Y1205" s="100" t="s">
        <v>293</v>
      </c>
      <c r="Z1205" s="100" t="s">
        <v>567</v>
      </c>
      <c r="AA1205" s="100" t="s">
        <v>531</v>
      </c>
      <c r="AB1205" s="16"/>
    </row>
    <row r="1206" spans="22:28" x14ac:dyDescent="0.25">
      <c r="V1206" s="6" t="str">
        <f>W1206&amp;Y1206</f>
        <v>8872Kaitaia Branch</v>
      </c>
      <c r="W1206" s="100">
        <v>8872</v>
      </c>
      <c r="X1206" s="101" t="s">
        <v>504</v>
      </c>
      <c r="Y1206" s="100" t="s">
        <v>400</v>
      </c>
      <c r="Z1206" s="100" t="s">
        <v>567</v>
      </c>
      <c r="AA1206" s="100" t="s">
        <v>531</v>
      </c>
      <c r="AB1206" s="16"/>
    </row>
    <row r="1207" spans="22:28" x14ac:dyDescent="0.25">
      <c r="V1207" s="6"/>
      <c r="W1207" s="6">
        <v>8872</v>
      </c>
      <c r="X1207" s="6">
        <v>95</v>
      </c>
      <c r="Y1207" s="6" t="s">
        <v>1127</v>
      </c>
      <c r="Z1207" s="6"/>
      <c r="AA1207" s="6"/>
      <c r="AB1207" s="16"/>
    </row>
    <row r="1208" spans="22:28" x14ac:dyDescent="0.25">
      <c r="V1208" s="6" t="str">
        <f>W1208&amp;Y1208</f>
        <v>8872North Harbour</v>
      </c>
      <c r="W1208" s="100">
        <v>8872</v>
      </c>
      <c r="X1208" s="101" t="s">
        <v>492</v>
      </c>
      <c r="Y1208" s="100" t="s">
        <v>398</v>
      </c>
      <c r="Z1208" s="100" t="s">
        <v>578</v>
      </c>
      <c r="AA1208" s="100" t="s">
        <v>520</v>
      </c>
      <c r="AB1208" s="16"/>
    </row>
    <row r="1209" spans="22:28" x14ac:dyDescent="0.25">
      <c r="V1209" s="6" t="str">
        <f>W1209&amp;Y1209</f>
        <v>8872Whangarei Branch</v>
      </c>
      <c r="W1209" s="100">
        <v>8872</v>
      </c>
      <c r="X1209" s="101" t="s">
        <v>502</v>
      </c>
      <c r="Y1209" s="100" t="s">
        <v>399</v>
      </c>
      <c r="Z1209" s="100" t="s">
        <v>530</v>
      </c>
      <c r="AA1209" s="100" t="s">
        <v>531</v>
      </c>
      <c r="AB1209" s="16"/>
    </row>
    <row r="1210" spans="22:28" x14ac:dyDescent="0.25">
      <c r="V1210" s="6" t="str">
        <f>W1210&amp;Y1210</f>
        <v>8873Main Campus</v>
      </c>
      <c r="W1210" s="100">
        <v>8873</v>
      </c>
      <c r="X1210" s="101" t="s">
        <v>492</v>
      </c>
      <c r="Y1210" s="100" t="s">
        <v>231</v>
      </c>
      <c r="Z1210" s="100" t="s">
        <v>878</v>
      </c>
      <c r="AA1210" s="100" t="s">
        <v>525</v>
      </c>
      <c r="AB1210" s="16"/>
    </row>
    <row r="1211" spans="22:28" x14ac:dyDescent="0.25">
      <c r="V1211" s="6"/>
      <c r="W1211" s="6">
        <v>8873</v>
      </c>
      <c r="X1211" s="6">
        <v>95</v>
      </c>
      <c r="Y1211" s="6" t="s">
        <v>1127</v>
      </c>
      <c r="Z1211" s="6"/>
      <c r="AA1211" s="6"/>
      <c r="AB1211" s="16"/>
    </row>
    <row r="1212" spans="22:28" x14ac:dyDescent="0.25">
      <c r="V1212" s="6" t="str">
        <f>W1212&amp;Y1212</f>
        <v>8873Trade Education Kawerau</v>
      </c>
      <c r="W1212" s="100">
        <v>8873</v>
      </c>
      <c r="X1212" s="101" t="s">
        <v>504</v>
      </c>
      <c r="Y1212" s="100" t="s">
        <v>920</v>
      </c>
      <c r="Z1212" s="100" t="s">
        <v>737</v>
      </c>
      <c r="AA1212" s="100" t="s">
        <v>525</v>
      </c>
      <c r="AB1212" s="16"/>
    </row>
    <row r="1213" spans="22:28" x14ac:dyDescent="0.25">
      <c r="V1213" s="6" t="str">
        <f>W1213&amp;Y1213</f>
        <v>8873Trade Education Rotorua Campus</v>
      </c>
      <c r="W1213" s="100">
        <v>8873</v>
      </c>
      <c r="X1213" s="101" t="s">
        <v>506</v>
      </c>
      <c r="Y1213" s="100" t="s">
        <v>1818</v>
      </c>
      <c r="Z1213" s="100" t="s">
        <v>526</v>
      </c>
      <c r="AA1213" s="100" t="s">
        <v>525</v>
      </c>
      <c r="AB1213" s="16"/>
    </row>
    <row r="1214" spans="22:28" x14ac:dyDescent="0.25">
      <c r="V1214" s="6" t="str">
        <f>W1214&amp;Y1214</f>
        <v>8873Whakatane Campus</v>
      </c>
      <c r="W1214" s="100">
        <v>8873</v>
      </c>
      <c r="X1214" s="101" t="s">
        <v>502</v>
      </c>
      <c r="Y1214" s="100" t="s">
        <v>733</v>
      </c>
      <c r="Z1214" s="100" t="s">
        <v>527</v>
      </c>
      <c r="AA1214" s="100" t="s">
        <v>525</v>
      </c>
      <c r="AB1214" s="16"/>
    </row>
    <row r="1215" spans="22:28" x14ac:dyDescent="0.25">
      <c r="V1215" s="6" t="str">
        <f>W1215&amp;Y1215</f>
        <v>8875Main Campus</v>
      </c>
      <c r="W1215" s="100">
        <v>8875</v>
      </c>
      <c r="X1215" s="101" t="s">
        <v>492</v>
      </c>
      <c r="Y1215" s="100" t="s">
        <v>231</v>
      </c>
      <c r="Z1215" s="100" t="s">
        <v>740</v>
      </c>
      <c r="AA1215" s="100" t="s">
        <v>517</v>
      </c>
      <c r="AB1215" s="16"/>
    </row>
    <row r="1216" spans="22:28" x14ac:dyDescent="0.25">
      <c r="V1216" s="6"/>
      <c r="W1216" s="6">
        <v>8875</v>
      </c>
      <c r="X1216" s="6">
        <v>95</v>
      </c>
      <c r="Y1216" s="6" t="s">
        <v>1127</v>
      </c>
      <c r="Z1216" s="6"/>
      <c r="AA1216" s="6"/>
      <c r="AB1216" s="16"/>
    </row>
    <row r="1217" spans="22:28" x14ac:dyDescent="0.25">
      <c r="V1217" s="6" t="str">
        <f>W1217&amp;Y1217</f>
        <v>8885Main Campus</v>
      </c>
      <c r="W1217" s="100">
        <v>8885</v>
      </c>
      <c r="X1217" s="101" t="s">
        <v>492</v>
      </c>
      <c r="Y1217" s="100" t="s">
        <v>231</v>
      </c>
      <c r="Z1217" s="100" t="s">
        <v>658</v>
      </c>
      <c r="AA1217" s="100" t="s">
        <v>511</v>
      </c>
      <c r="AB1217" s="16"/>
    </row>
    <row r="1218" spans="22:28" x14ac:dyDescent="0.25">
      <c r="V1218" s="6"/>
      <c r="W1218" s="6">
        <v>8885</v>
      </c>
      <c r="X1218" s="6">
        <v>95</v>
      </c>
      <c r="Y1218" s="6" t="s">
        <v>1127</v>
      </c>
      <c r="Z1218" s="6"/>
      <c r="AA1218" s="6"/>
      <c r="AB1218" s="16"/>
    </row>
    <row r="1219" spans="22:28" x14ac:dyDescent="0.25">
      <c r="V1219" s="6" t="str">
        <f>W1219&amp;Y1219</f>
        <v>8895Auckland</v>
      </c>
      <c r="W1219" s="100">
        <v>8895</v>
      </c>
      <c r="X1219" s="101" t="s">
        <v>535</v>
      </c>
      <c r="Y1219" s="100" t="s">
        <v>2</v>
      </c>
      <c r="Z1219" s="100" t="s">
        <v>580</v>
      </c>
      <c r="AA1219" s="100" t="s">
        <v>520</v>
      </c>
      <c r="AB1219" s="16"/>
    </row>
    <row r="1220" spans="22:28" x14ac:dyDescent="0.25">
      <c r="V1220" s="6" t="str">
        <f>W1220&amp;Y1220</f>
        <v>8895Christchurch</v>
      </c>
      <c r="W1220" s="100">
        <v>8895</v>
      </c>
      <c r="X1220" s="101" t="s">
        <v>533</v>
      </c>
      <c r="Y1220" s="100" t="s">
        <v>266</v>
      </c>
      <c r="Z1220" s="100" t="s">
        <v>498</v>
      </c>
      <c r="AA1220" s="100" t="s">
        <v>497</v>
      </c>
      <c r="AB1220" s="16"/>
    </row>
    <row r="1221" spans="22:28" x14ac:dyDescent="0.25">
      <c r="V1221" s="6" t="str">
        <f>W1221&amp;Y1221</f>
        <v>8895Hamilton Campus</v>
      </c>
      <c r="W1221" s="100">
        <v>8895</v>
      </c>
      <c r="X1221" s="101" t="s">
        <v>492</v>
      </c>
      <c r="Y1221" s="100" t="s">
        <v>363</v>
      </c>
      <c r="Z1221" s="100" t="s">
        <v>516</v>
      </c>
      <c r="AA1221" s="100" t="s">
        <v>517</v>
      </c>
      <c r="AB1221" s="16"/>
    </row>
    <row r="1222" spans="22:28" x14ac:dyDescent="0.25">
      <c r="V1222" s="6"/>
      <c r="W1222" s="6">
        <v>8895</v>
      </c>
      <c r="X1222" s="6">
        <v>95</v>
      </c>
      <c r="Y1222" s="6" t="s">
        <v>1127</v>
      </c>
      <c r="Z1222" s="6"/>
      <c r="AA1222" s="6"/>
      <c r="AB1222" s="16"/>
    </row>
    <row r="1223" spans="22:28" x14ac:dyDescent="0.25">
      <c r="V1223" s="6" t="str">
        <f t="shared" ref="V1223:V1230" si="55">W1223&amp;Y1223</f>
        <v>8895Pukekohe Branch</v>
      </c>
      <c r="W1223" s="100">
        <v>8895</v>
      </c>
      <c r="X1223" s="101" t="s">
        <v>504</v>
      </c>
      <c r="Y1223" s="100" t="s">
        <v>403</v>
      </c>
      <c r="Z1223" s="100" t="s">
        <v>598</v>
      </c>
      <c r="AA1223" s="100" t="s">
        <v>520</v>
      </c>
      <c r="AB1223" s="16"/>
    </row>
    <row r="1224" spans="22:28" x14ac:dyDescent="0.25">
      <c r="V1224" s="6" t="str">
        <f t="shared" si="55"/>
        <v>8895Takapuna</v>
      </c>
      <c r="W1224" s="100">
        <v>8895</v>
      </c>
      <c r="X1224" s="101" t="s">
        <v>540</v>
      </c>
      <c r="Y1224" s="100" t="s">
        <v>573</v>
      </c>
      <c r="Z1224" s="100" t="s">
        <v>578</v>
      </c>
      <c r="AA1224" s="100" t="s">
        <v>520</v>
      </c>
      <c r="AB1224" s="16"/>
    </row>
    <row r="1225" spans="22:28" x14ac:dyDescent="0.25">
      <c r="V1225" s="6" t="str">
        <f t="shared" si="55"/>
        <v>8895Tokoroa Branch</v>
      </c>
      <c r="W1225" s="100">
        <v>8895</v>
      </c>
      <c r="X1225" s="101" t="s">
        <v>502</v>
      </c>
      <c r="Y1225" s="100" t="s">
        <v>402</v>
      </c>
      <c r="Z1225" s="100" t="s">
        <v>868</v>
      </c>
      <c r="AA1225" s="100" t="s">
        <v>517</v>
      </c>
      <c r="AB1225" s="16"/>
    </row>
    <row r="1226" spans="22:28" x14ac:dyDescent="0.25">
      <c r="V1226" s="6" t="str">
        <f t="shared" si="55"/>
        <v>8895Yendell Park</v>
      </c>
      <c r="W1226" s="100">
        <v>8895</v>
      </c>
      <c r="X1226" s="101" t="s">
        <v>541</v>
      </c>
      <c r="Y1226" s="100" t="s">
        <v>1819</v>
      </c>
      <c r="Z1226" s="100" t="s">
        <v>516</v>
      </c>
      <c r="AA1226" s="100" t="s">
        <v>517</v>
      </c>
      <c r="AB1226" s="16"/>
    </row>
    <row r="1227" spans="22:28" x14ac:dyDescent="0.25">
      <c r="V1227" s="6" t="str">
        <f t="shared" si="55"/>
        <v>8925Gordonton Campus (Hukanui)</v>
      </c>
      <c r="W1227" s="100">
        <v>8925</v>
      </c>
      <c r="X1227" s="101" t="s">
        <v>515</v>
      </c>
      <c r="Y1227" s="100" t="s">
        <v>928</v>
      </c>
      <c r="Z1227" s="100" t="s">
        <v>763</v>
      </c>
      <c r="AA1227" s="100" t="s">
        <v>517</v>
      </c>
      <c r="AB1227" s="16"/>
    </row>
    <row r="1228" spans="22:28" x14ac:dyDescent="0.25">
      <c r="V1228" s="6" t="str">
        <f t="shared" si="55"/>
        <v>8925Kawhia Campus 1 (Mokai Kainga)</v>
      </c>
      <c r="W1228" s="100">
        <v>8925</v>
      </c>
      <c r="X1228" s="101" t="s">
        <v>509</v>
      </c>
      <c r="Y1228" s="100" t="s">
        <v>926</v>
      </c>
      <c r="Z1228" s="100" t="s">
        <v>743</v>
      </c>
      <c r="AA1228" s="100" t="s">
        <v>517</v>
      </c>
      <c r="AB1228" s="16"/>
    </row>
    <row r="1229" spans="22:28" x14ac:dyDescent="0.25">
      <c r="V1229" s="6" t="str">
        <f t="shared" si="55"/>
        <v>8925Kawhia Campus 2 (Mokoroa)</v>
      </c>
      <c r="W1229" s="100">
        <v>8925</v>
      </c>
      <c r="X1229" s="101" t="s">
        <v>512</v>
      </c>
      <c r="Y1229" s="100" t="s">
        <v>927</v>
      </c>
      <c r="Z1229" s="100" t="s">
        <v>743</v>
      </c>
      <c r="AA1229" s="100" t="s">
        <v>517</v>
      </c>
      <c r="AB1229" s="16"/>
    </row>
    <row r="1230" spans="22:28" x14ac:dyDescent="0.25">
      <c r="V1230" s="6" t="str">
        <f t="shared" si="55"/>
        <v>8925Main Campus</v>
      </c>
      <c r="W1230" s="100">
        <v>8925</v>
      </c>
      <c r="X1230" s="101" t="s">
        <v>492</v>
      </c>
      <c r="Y1230" s="100" t="s">
        <v>231</v>
      </c>
      <c r="Z1230" s="100" t="s">
        <v>628</v>
      </c>
      <c r="AA1230" s="100" t="s">
        <v>520</v>
      </c>
      <c r="AB1230" s="16"/>
    </row>
    <row r="1231" spans="22:28" x14ac:dyDescent="0.25">
      <c r="V1231" s="6"/>
      <c r="W1231" s="6">
        <v>8925</v>
      </c>
      <c r="X1231" s="6">
        <v>95</v>
      </c>
      <c r="Y1231" s="6" t="s">
        <v>1127</v>
      </c>
      <c r="Z1231" s="6"/>
      <c r="AA1231" s="6"/>
      <c r="AB1231" s="16"/>
    </row>
    <row r="1232" spans="22:28" x14ac:dyDescent="0.25">
      <c r="V1232" s="6" t="str">
        <f t="shared" ref="V1232:V1242" si="56">W1232&amp;Y1232</f>
        <v>8925North Shore Campus (Hato Petera College)</v>
      </c>
      <c r="W1232" s="100">
        <v>8925</v>
      </c>
      <c r="X1232" s="101" t="s">
        <v>521</v>
      </c>
      <c r="Y1232" s="100" t="s">
        <v>930</v>
      </c>
      <c r="Z1232" s="100" t="s">
        <v>578</v>
      </c>
      <c r="AA1232" s="100" t="s">
        <v>520</v>
      </c>
      <c r="AB1232" s="16"/>
    </row>
    <row r="1233" spans="22:28" x14ac:dyDescent="0.25">
      <c r="V1233" s="6" t="str">
        <f t="shared" si="56"/>
        <v>8925Otahuhu Campus</v>
      </c>
      <c r="W1233" s="100">
        <v>8925</v>
      </c>
      <c r="X1233" s="101" t="s">
        <v>534</v>
      </c>
      <c r="Y1233" s="100" t="s">
        <v>933</v>
      </c>
      <c r="Z1233" s="100" t="s">
        <v>519</v>
      </c>
      <c r="AA1233" s="100" t="s">
        <v>520</v>
      </c>
      <c r="AB1233" s="16"/>
    </row>
    <row r="1234" spans="22:28" x14ac:dyDescent="0.25">
      <c r="V1234" s="6" t="str">
        <f t="shared" si="56"/>
        <v>8925Otara Campus</v>
      </c>
      <c r="W1234" s="100">
        <v>8925</v>
      </c>
      <c r="X1234" s="101" t="s">
        <v>502</v>
      </c>
      <c r="Y1234" s="100" t="s">
        <v>921</v>
      </c>
      <c r="Z1234" s="100" t="s">
        <v>580</v>
      </c>
      <c r="AA1234" s="100" t="s">
        <v>520</v>
      </c>
      <c r="AB1234" s="16"/>
    </row>
    <row r="1235" spans="22:28" x14ac:dyDescent="0.25">
      <c r="V1235" s="6" t="str">
        <f t="shared" si="56"/>
        <v>8925Pakuranga Campus (Elm Park Primary School)</v>
      </c>
      <c r="W1235" s="100">
        <v>8925</v>
      </c>
      <c r="X1235" s="101" t="s">
        <v>518</v>
      </c>
      <c r="Y1235" s="100" t="s">
        <v>929</v>
      </c>
      <c r="Z1235" s="100" t="s">
        <v>580</v>
      </c>
      <c r="AA1235" s="100" t="s">
        <v>520</v>
      </c>
      <c r="AB1235" s="16"/>
    </row>
    <row r="1236" spans="22:28" x14ac:dyDescent="0.25">
      <c r="V1236" s="6" t="str">
        <f t="shared" si="56"/>
        <v>8925Papakura Campus 1</v>
      </c>
      <c r="W1236" s="100">
        <v>8925</v>
      </c>
      <c r="X1236" s="101" t="s">
        <v>504</v>
      </c>
      <c r="Y1236" s="100" t="s">
        <v>922</v>
      </c>
      <c r="Z1236" s="100" t="s">
        <v>628</v>
      </c>
      <c r="AA1236" s="100" t="s">
        <v>520</v>
      </c>
      <c r="AB1236" s="16"/>
    </row>
    <row r="1237" spans="22:28" x14ac:dyDescent="0.25">
      <c r="V1237" s="6" t="str">
        <f t="shared" si="56"/>
        <v>8925Papakura Campus 2</v>
      </c>
      <c r="W1237" s="100">
        <v>8925</v>
      </c>
      <c r="X1237" s="101" t="s">
        <v>506</v>
      </c>
      <c r="Y1237" s="100" t="s">
        <v>923</v>
      </c>
      <c r="Z1237" s="100" t="s">
        <v>628</v>
      </c>
      <c r="AA1237" s="100" t="s">
        <v>520</v>
      </c>
      <c r="AB1237" s="16"/>
    </row>
    <row r="1238" spans="22:28" x14ac:dyDescent="0.25">
      <c r="V1238" s="6" t="str">
        <f t="shared" si="56"/>
        <v>8925Ramarama Campus</v>
      </c>
      <c r="W1238" s="100">
        <v>8925</v>
      </c>
      <c r="X1238" s="101" t="s">
        <v>507</v>
      </c>
      <c r="Y1238" s="100" t="s">
        <v>924</v>
      </c>
      <c r="Z1238" s="100" t="s">
        <v>628</v>
      </c>
      <c r="AA1238" s="100" t="s">
        <v>520</v>
      </c>
      <c r="AB1238" s="16"/>
    </row>
    <row r="1239" spans="22:28" x14ac:dyDescent="0.25">
      <c r="V1239" s="6" t="str">
        <f t="shared" si="56"/>
        <v>8925Tamatea Campus</v>
      </c>
      <c r="W1239" s="100">
        <v>8925</v>
      </c>
      <c r="X1239" s="101" t="s">
        <v>533</v>
      </c>
      <c r="Y1239" s="100" t="s">
        <v>932</v>
      </c>
      <c r="Z1239" s="100" t="s">
        <v>649</v>
      </c>
      <c r="AA1239" s="100" t="s">
        <v>514</v>
      </c>
      <c r="AB1239" s="16"/>
    </row>
    <row r="1240" spans="22:28" x14ac:dyDescent="0.25">
      <c r="V1240" s="6" t="str">
        <f t="shared" si="56"/>
        <v>8925Warkworth Campus (Mahurangi College)</v>
      </c>
      <c r="W1240" s="100">
        <v>8925</v>
      </c>
      <c r="X1240" s="101" t="s">
        <v>522</v>
      </c>
      <c r="Y1240" s="100" t="s">
        <v>931</v>
      </c>
      <c r="Z1240" s="100" t="s">
        <v>712</v>
      </c>
      <c r="AA1240" s="100" t="s">
        <v>520</v>
      </c>
      <c r="AB1240" s="16"/>
    </row>
    <row r="1241" spans="22:28" x14ac:dyDescent="0.25">
      <c r="V1241" s="6" t="str">
        <f t="shared" si="56"/>
        <v>8925Wellsford Campus</v>
      </c>
      <c r="W1241" s="100">
        <v>8925</v>
      </c>
      <c r="X1241" s="101" t="s">
        <v>508</v>
      </c>
      <c r="Y1241" s="100" t="s">
        <v>925</v>
      </c>
      <c r="Z1241" s="100" t="s">
        <v>712</v>
      </c>
      <c r="AA1241" s="100" t="s">
        <v>520</v>
      </c>
      <c r="AB1241" s="16"/>
    </row>
    <row r="1242" spans="22:28" x14ac:dyDescent="0.25">
      <c r="V1242" s="6" t="str">
        <f t="shared" si="56"/>
        <v>8944Main Campus</v>
      </c>
      <c r="W1242" s="100">
        <v>8944</v>
      </c>
      <c r="X1242" s="101" t="s">
        <v>492</v>
      </c>
      <c r="Y1242" s="100" t="s">
        <v>231</v>
      </c>
      <c r="Z1242" s="100" t="s">
        <v>519</v>
      </c>
      <c r="AA1242" s="100" t="s">
        <v>520</v>
      </c>
      <c r="AB1242" s="16"/>
    </row>
    <row r="1243" spans="22:28" x14ac:dyDescent="0.25">
      <c r="V1243" s="6"/>
      <c r="W1243" s="6">
        <v>8944</v>
      </c>
      <c r="X1243" s="6">
        <v>95</v>
      </c>
      <c r="Y1243" s="6" t="s">
        <v>1127</v>
      </c>
      <c r="Z1243" s="6"/>
      <c r="AA1243" s="6"/>
      <c r="AB1243" s="16"/>
    </row>
    <row r="1244" spans="22:28" x14ac:dyDescent="0.25">
      <c r="V1244" s="6" t="str">
        <f>W1244&amp;Y1244</f>
        <v>8944Southern Campus</v>
      </c>
      <c r="W1244" s="100">
        <v>8944</v>
      </c>
      <c r="X1244" s="101" t="s">
        <v>502</v>
      </c>
      <c r="Y1244" s="100" t="s">
        <v>934</v>
      </c>
      <c r="Z1244" s="100" t="s">
        <v>580</v>
      </c>
      <c r="AA1244" s="100" t="s">
        <v>520</v>
      </c>
      <c r="AB1244" s="16"/>
    </row>
    <row r="1245" spans="22:28" x14ac:dyDescent="0.25">
      <c r="V1245" s="6" t="str">
        <f>W1245&amp;Y1245</f>
        <v>8952Main Campus</v>
      </c>
      <c r="W1245" s="100">
        <v>8952</v>
      </c>
      <c r="X1245" s="101" t="s">
        <v>492</v>
      </c>
      <c r="Y1245" s="100" t="s">
        <v>231</v>
      </c>
      <c r="Z1245" s="100" t="s">
        <v>516</v>
      </c>
      <c r="AA1245" s="100" t="s">
        <v>517</v>
      </c>
      <c r="AB1245" s="16"/>
    </row>
    <row r="1246" spans="22:28" x14ac:dyDescent="0.25">
      <c r="V1246" s="6"/>
      <c r="W1246" s="6">
        <v>8952</v>
      </c>
      <c r="X1246" s="6">
        <v>95</v>
      </c>
      <c r="Y1246" s="6" t="s">
        <v>1127</v>
      </c>
      <c r="Z1246" s="6"/>
      <c r="AA1246" s="6"/>
      <c r="AB1246" s="16"/>
    </row>
    <row r="1247" spans="22:28" x14ac:dyDescent="0.25">
      <c r="V1247" s="6" t="str">
        <f>W1247&amp;Y1247</f>
        <v>8952South Pacific Islands Institute Ltd- YOUTH CENTRE</v>
      </c>
      <c r="W1247" s="100">
        <v>8952</v>
      </c>
      <c r="X1247" s="101" t="s">
        <v>604</v>
      </c>
      <c r="Y1247" s="100" t="s">
        <v>935</v>
      </c>
      <c r="Z1247" s="100" t="s">
        <v>516</v>
      </c>
      <c r="AA1247" s="100" t="s">
        <v>517</v>
      </c>
      <c r="AB1247" s="16"/>
    </row>
    <row r="1248" spans="22:28" x14ac:dyDescent="0.25">
      <c r="V1248" s="6" t="str">
        <f>W1248&amp;Y1248</f>
        <v>8960Main Campus</v>
      </c>
      <c r="W1248" s="100">
        <v>8960</v>
      </c>
      <c r="X1248" s="101" t="s">
        <v>492</v>
      </c>
      <c r="Y1248" s="100" t="s">
        <v>231</v>
      </c>
      <c r="Z1248" s="100" t="s">
        <v>498</v>
      </c>
      <c r="AA1248" s="100" t="s">
        <v>497</v>
      </c>
      <c r="AB1248" s="16"/>
    </row>
    <row r="1249" spans="22:28" x14ac:dyDescent="0.25">
      <c r="V1249" s="6"/>
      <c r="W1249" s="6">
        <v>8960</v>
      </c>
      <c r="X1249" s="6">
        <v>95</v>
      </c>
      <c r="Y1249" s="6" t="s">
        <v>1127</v>
      </c>
      <c r="Z1249" s="6"/>
      <c r="AA1249" s="6"/>
      <c r="AB1249" s="16"/>
    </row>
    <row r="1250" spans="22:28" x14ac:dyDescent="0.25">
      <c r="V1250" s="6"/>
      <c r="W1250" s="6">
        <v>8974</v>
      </c>
      <c r="X1250" s="6">
        <v>95</v>
      </c>
      <c r="Y1250" s="6" t="s">
        <v>1127</v>
      </c>
      <c r="Z1250" s="6"/>
      <c r="AA1250" s="6"/>
      <c r="AB1250" s="16"/>
    </row>
    <row r="1251" spans="22:28" x14ac:dyDescent="0.25">
      <c r="V1251" s="6" t="str">
        <f>W1251&amp;Y1251</f>
        <v>8974Servilles Academy</v>
      </c>
      <c r="W1251" s="100">
        <v>8974</v>
      </c>
      <c r="X1251" s="101" t="s">
        <v>492</v>
      </c>
      <c r="Y1251" s="100" t="s">
        <v>404</v>
      </c>
      <c r="Z1251" s="100" t="s">
        <v>519</v>
      </c>
      <c r="AA1251" s="100" t="s">
        <v>520</v>
      </c>
      <c r="AB1251" s="16"/>
    </row>
    <row r="1252" spans="22:28" x14ac:dyDescent="0.25">
      <c r="V1252" s="6" t="str">
        <f>W1252&amp;Y1252</f>
        <v>8974Servilles Academy Limited</v>
      </c>
      <c r="W1252" s="100">
        <v>8974</v>
      </c>
      <c r="X1252" s="101" t="s">
        <v>1820</v>
      </c>
      <c r="Y1252" s="100" t="s">
        <v>405</v>
      </c>
      <c r="Z1252" s="100" t="s">
        <v>519</v>
      </c>
      <c r="AA1252" s="100" t="s">
        <v>520</v>
      </c>
      <c r="AB1252" s="16"/>
    </row>
    <row r="1253" spans="22:28" x14ac:dyDescent="0.25">
      <c r="V1253" s="6" t="str">
        <f>W1253&amp;Y1253</f>
        <v>9203Main Campus</v>
      </c>
      <c r="W1253" s="100">
        <v>9203</v>
      </c>
      <c r="X1253" s="101" t="s">
        <v>492</v>
      </c>
      <c r="Y1253" s="100" t="s">
        <v>231</v>
      </c>
      <c r="Z1253" s="100" t="s">
        <v>567</v>
      </c>
      <c r="AA1253" s="100" t="s">
        <v>531</v>
      </c>
      <c r="AB1253" s="16"/>
    </row>
    <row r="1254" spans="22:28" x14ac:dyDescent="0.25">
      <c r="V1254" s="6"/>
      <c r="W1254" s="6">
        <v>9203</v>
      </c>
      <c r="X1254" s="6">
        <v>95</v>
      </c>
      <c r="Y1254" s="6" t="s">
        <v>1127</v>
      </c>
      <c r="Z1254" s="6"/>
      <c r="AA1254" s="6"/>
      <c r="AB1254" s="16"/>
    </row>
    <row r="1255" spans="22:28" x14ac:dyDescent="0.25">
      <c r="V1255" s="6" t="str">
        <f>W1255&amp;Y1255</f>
        <v>9230Auxiliary Unit C</v>
      </c>
      <c r="W1255" s="102">
        <v>9230</v>
      </c>
      <c r="X1255" s="103" t="s">
        <v>506</v>
      </c>
      <c r="Y1255" s="102" t="s">
        <v>1821</v>
      </c>
      <c r="Z1255" s="102" t="s">
        <v>556</v>
      </c>
      <c r="AA1255" s="102" t="s">
        <v>556</v>
      </c>
      <c r="AB1255" s="16"/>
    </row>
    <row r="1256" spans="22:28" x14ac:dyDescent="0.25">
      <c r="V1256" s="6" t="str">
        <f>W1256&amp;Y1256</f>
        <v>9230Highland Park</v>
      </c>
      <c r="W1256" s="100">
        <v>9230</v>
      </c>
      <c r="X1256" s="101" t="s">
        <v>502</v>
      </c>
      <c r="Y1256" s="100" t="s">
        <v>937</v>
      </c>
      <c r="Z1256" s="100" t="s">
        <v>580</v>
      </c>
      <c r="AA1256" s="100" t="s">
        <v>520</v>
      </c>
      <c r="AB1256" s="16"/>
    </row>
    <row r="1257" spans="22:28" x14ac:dyDescent="0.25">
      <c r="V1257" s="6" t="str">
        <f>W1257&amp;Y1257</f>
        <v>9230Main Campus</v>
      </c>
      <c r="W1257" s="100">
        <v>9230</v>
      </c>
      <c r="X1257" s="101" t="s">
        <v>492</v>
      </c>
      <c r="Y1257" s="100" t="s">
        <v>231</v>
      </c>
      <c r="Z1257" s="100" t="s">
        <v>580</v>
      </c>
      <c r="AA1257" s="100" t="s">
        <v>520</v>
      </c>
      <c r="AB1257" s="16"/>
    </row>
    <row r="1258" spans="22:28" x14ac:dyDescent="0.25">
      <c r="V1258" s="6" t="str">
        <f>W1258&amp;Y1258</f>
        <v>9230Mangere Bridge</v>
      </c>
      <c r="W1258" s="100">
        <v>9230</v>
      </c>
      <c r="X1258" s="101" t="s">
        <v>504</v>
      </c>
      <c r="Y1258" s="100" t="s">
        <v>938</v>
      </c>
      <c r="Z1258" s="100" t="s">
        <v>580</v>
      </c>
      <c r="AA1258" s="100" t="s">
        <v>520</v>
      </c>
      <c r="AB1258" s="16"/>
    </row>
    <row r="1259" spans="22:28" x14ac:dyDescent="0.25">
      <c r="V1259" s="6"/>
      <c r="W1259" s="6">
        <v>9230</v>
      </c>
      <c r="X1259" s="6">
        <v>95</v>
      </c>
      <c r="Y1259" s="6" t="s">
        <v>1127</v>
      </c>
      <c r="Z1259" s="6"/>
      <c r="AA1259" s="6"/>
      <c r="AB1259" s="16"/>
    </row>
    <row r="1260" spans="22:28" x14ac:dyDescent="0.25">
      <c r="V1260" s="6" t="str">
        <f t="shared" ref="V1260:V1275" si="57">W1260&amp;Y1260</f>
        <v>9231Academy of Diving Trust (Albany Auckland)</v>
      </c>
      <c r="W1260" s="100">
        <v>9231</v>
      </c>
      <c r="X1260" s="101" t="s">
        <v>544</v>
      </c>
      <c r="Y1260" s="100" t="s">
        <v>952</v>
      </c>
      <c r="Z1260" s="100" t="s">
        <v>578</v>
      </c>
      <c r="AA1260" s="100" t="s">
        <v>520</v>
      </c>
      <c r="AB1260" s="16"/>
    </row>
    <row r="1261" spans="22:28" x14ac:dyDescent="0.25">
      <c r="V1261" s="6" t="str">
        <f t="shared" si="57"/>
        <v>9231Academy of Diving Trust (Auckland Central)</v>
      </c>
      <c r="W1261" s="100">
        <v>9231</v>
      </c>
      <c r="X1261" s="101" t="s">
        <v>543</v>
      </c>
      <c r="Y1261" s="100" t="s">
        <v>951</v>
      </c>
      <c r="Z1261" s="100" t="s">
        <v>519</v>
      </c>
      <c r="AA1261" s="100" t="s">
        <v>520</v>
      </c>
      <c r="AB1261" s="16"/>
    </row>
    <row r="1262" spans="22:28" x14ac:dyDescent="0.25">
      <c r="V1262" s="6" t="str">
        <f t="shared" si="57"/>
        <v>9231Academy of Diving Trust (Bay of Islands)</v>
      </c>
      <c r="W1262" s="100">
        <v>9231</v>
      </c>
      <c r="X1262" s="101" t="s">
        <v>541</v>
      </c>
      <c r="Y1262" s="100" t="s">
        <v>949</v>
      </c>
      <c r="Z1262" s="100" t="s">
        <v>567</v>
      </c>
      <c r="AA1262" s="100" t="s">
        <v>531</v>
      </c>
      <c r="AB1262" s="16"/>
    </row>
    <row r="1263" spans="22:28" x14ac:dyDescent="0.25">
      <c r="V1263" s="6" t="str">
        <f t="shared" si="57"/>
        <v>9231Academy of Diving Trust (Christchurch)</v>
      </c>
      <c r="W1263" s="100">
        <v>9231</v>
      </c>
      <c r="X1263" s="101" t="s">
        <v>506</v>
      </c>
      <c r="Y1263" s="100" t="s">
        <v>941</v>
      </c>
      <c r="Z1263" s="100" t="s">
        <v>498</v>
      </c>
      <c r="AA1263" s="100" t="s">
        <v>497</v>
      </c>
      <c r="AB1263" s="16"/>
    </row>
    <row r="1264" spans="22:28" x14ac:dyDescent="0.25">
      <c r="V1264" s="6" t="str">
        <f t="shared" si="57"/>
        <v>9231Academy of Diving Trust (Commercial)</v>
      </c>
      <c r="W1264" s="100">
        <v>9231</v>
      </c>
      <c r="X1264" s="101" t="s">
        <v>537</v>
      </c>
      <c r="Y1264" s="100" t="s">
        <v>946</v>
      </c>
      <c r="Z1264" s="100" t="s">
        <v>763</v>
      </c>
      <c r="AA1264" s="100" t="s">
        <v>517</v>
      </c>
      <c r="AB1264" s="16"/>
    </row>
    <row r="1265" spans="22:28" x14ac:dyDescent="0.25">
      <c r="V1265" s="6" t="str">
        <f t="shared" si="57"/>
        <v>9231Academy of Diving Trust (Dunedin)</v>
      </c>
      <c r="W1265" s="100">
        <v>9231</v>
      </c>
      <c r="X1265" s="101" t="s">
        <v>507</v>
      </c>
      <c r="Y1265" s="100" t="s">
        <v>942</v>
      </c>
      <c r="Z1265" s="100" t="s">
        <v>503</v>
      </c>
      <c r="AA1265" s="100" t="s">
        <v>500</v>
      </c>
      <c r="AB1265" s="16"/>
    </row>
    <row r="1266" spans="22:28" x14ac:dyDescent="0.25">
      <c r="V1266" s="6" t="str">
        <f t="shared" si="57"/>
        <v>9231Academy of Diving Trust (Emergency Medical Planning)</v>
      </c>
      <c r="W1266" s="100">
        <v>9231</v>
      </c>
      <c r="X1266" s="101" t="s">
        <v>492</v>
      </c>
      <c r="Y1266" s="100" t="s">
        <v>939</v>
      </c>
      <c r="Z1266" s="100" t="s">
        <v>660</v>
      </c>
      <c r="AA1266" s="100" t="s">
        <v>517</v>
      </c>
      <c r="AB1266" s="16"/>
    </row>
    <row r="1267" spans="22:28" x14ac:dyDescent="0.25">
      <c r="V1267" s="6" t="str">
        <f t="shared" si="57"/>
        <v>9231Academy of Diving Trust (Hamilton)</v>
      </c>
      <c r="W1267" s="100">
        <v>9231</v>
      </c>
      <c r="X1267" s="101" t="s">
        <v>515</v>
      </c>
      <c r="Y1267" s="100" t="s">
        <v>943</v>
      </c>
      <c r="Z1267" s="100" t="s">
        <v>516</v>
      </c>
      <c r="AA1267" s="100" t="s">
        <v>517</v>
      </c>
      <c r="AB1267" s="16"/>
    </row>
    <row r="1268" spans="22:28" x14ac:dyDescent="0.25">
      <c r="V1268" s="6" t="str">
        <f t="shared" si="57"/>
        <v>9231Academy of Diving Trust (Palmerston North)</v>
      </c>
      <c r="W1268" s="100">
        <v>9231</v>
      </c>
      <c r="X1268" s="101" t="s">
        <v>522</v>
      </c>
      <c r="Y1268" s="100" t="s">
        <v>944</v>
      </c>
      <c r="Z1268" s="100" t="s">
        <v>667</v>
      </c>
      <c r="AA1268" s="100" t="s">
        <v>668</v>
      </c>
      <c r="AB1268" s="16"/>
    </row>
    <row r="1269" spans="22:28" x14ac:dyDescent="0.25">
      <c r="V1269" s="6" t="str">
        <f t="shared" si="57"/>
        <v>9231Academy of Diving Trust (Petone)</v>
      </c>
      <c r="W1269" s="100">
        <v>9231</v>
      </c>
      <c r="X1269" s="101" t="s">
        <v>542</v>
      </c>
      <c r="Y1269" s="100" t="s">
        <v>1822</v>
      </c>
      <c r="Z1269" s="100" t="s">
        <v>658</v>
      </c>
      <c r="AA1269" s="100" t="s">
        <v>511</v>
      </c>
      <c r="AB1269" s="16"/>
    </row>
    <row r="1270" spans="22:28" x14ac:dyDescent="0.25">
      <c r="V1270" s="6" t="str">
        <f t="shared" si="57"/>
        <v>9231Academy of Diving Trust (Rotorua)</v>
      </c>
      <c r="W1270" s="100">
        <v>9231</v>
      </c>
      <c r="X1270" s="101" t="s">
        <v>538</v>
      </c>
      <c r="Y1270" s="100" t="s">
        <v>947</v>
      </c>
      <c r="Z1270" s="100" t="s">
        <v>526</v>
      </c>
      <c r="AA1270" s="100" t="s">
        <v>525</v>
      </c>
      <c r="AB1270" s="16"/>
    </row>
    <row r="1271" spans="22:28" x14ac:dyDescent="0.25">
      <c r="V1271" s="6" t="str">
        <f t="shared" si="57"/>
        <v>9231Academy of Diving Trust (Tauranga)</v>
      </c>
      <c r="W1271" s="100">
        <v>9231</v>
      </c>
      <c r="X1271" s="101" t="s">
        <v>533</v>
      </c>
      <c r="Y1271" s="100" t="s">
        <v>945</v>
      </c>
      <c r="Z1271" s="100" t="s">
        <v>524</v>
      </c>
      <c r="AA1271" s="100" t="s">
        <v>525</v>
      </c>
      <c r="AB1271" s="16"/>
    </row>
    <row r="1272" spans="22:28" x14ac:dyDescent="0.25">
      <c r="V1272" s="6" t="str">
        <f t="shared" si="57"/>
        <v>9231Academy of Diving Trust (Wellington)</v>
      </c>
      <c r="W1272" s="100">
        <v>9231</v>
      </c>
      <c r="X1272" s="101" t="s">
        <v>545</v>
      </c>
      <c r="Y1272" s="100" t="s">
        <v>950</v>
      </c>
      <c r="Z1272" s="100" t="s">
        <v>568</v>
      </c>
      <c r="AA1272" s="100" t="s">
        <v>511</v>
      </c>
      <c r="AB1272" s="16"/>
    </row>
    <row r="1273" spans="22:28" x14ac:dyDescent="0.25">
      <c r="V1273" s="6" t="str">
        <f t="shared" si="57"/>
        <v>9231Academy of Diving Trust (West Auckland)</v>
      </c>
      <c r="W1273" s="100">
        <v>9231</v>
      </c>
      <c r="X1273" s="101" t="s">
        <v>504</v>
      </c>
      <c r="Y1273" s="100" t="s">
        <v>940</v>
      </c>
      <c r="Z1273" s="100" t="s">
        <v>587</v>
      </c>
      <c r="AA1273" s="100" t="s">
        <v>520</v>
      </c>
      <c r="AB1273" s="16"/>
    </row>
    <row r="1274" spans="22:28" x14ac:dyDescent="0.25">
      <c r="V1274" s="6" t="str">
        <f t="shared" si="57"/>
        <v>9231Academy of Diving Trust (Westhaven)</v>
      </c>
      <c r="W1274" s="100">
        <v>9231</v>
      </c>
      <c r="X1274" s="101" t="s">
        <v>546</v>
      </c>
      <c r="Y1274" s="100" t="s">
        <v>1823</v>
      </c>
      <c r="Z1274" s="100" t="s">
        <v>519</v>
      </c>
      <c r="AA1274" s="100" t="s">
        <v>520</v>
      </c>
      <c r="AB1274" s="16"/>
    </row>
    <row r="1275" spans="22:28" x14ac:dyDescent="0.25">
      <c r="V1275" s="6" t="str">
        <f t="shared" si="57"/>
        <v>9231Academy of Diving Trust (Whitianga)</v>
      </c>
      <c r="W1275" s="100">
        <v>9231</v>
      </c>
      <c r="X1275" s="101" t="s">
        <v>540</v>
      </c>
      <c r="Y1275" s="100" t="s">
        <v>948</v>
      </c>
      <c r="Z1275" s="100" t="s">
        <v>601</v>
      </c>
      <c r="AA1275" s="100" t="s">
        <v>517</v>
      </c>
      <c r="AB1275" s="16"/>
    </row>
    <row r="1276" spans="22:28" x14ac:dyDescent="0.25">
      <c r="V1276" s="6"/>
      <c r="W1276" s="6">
        <v>9231</v>
      </c>
      <c r="X1276" s="6">
        <v>95</v>
      </c>
      <c r="Y1276" s="6" t="s">
        <v>1127</v>
      </c>
      <c r="Z1276" s="6"/>
      <c r="AA1276" s="6"/>
      <c r="AB1276" s="16"/>
    </row>
    <row r="1277" spans="22:28" x14ac:dyDescent="0.25">
      <c r="V1277" s="6" t="str">
        <f>W1277&amp;Y1277</f>
        <v>9234Main Campus</v>
      </c>
      <c r="W1277" s="100">
        <v>9234</v>
      </c>
      <c r="X1277" s="101" t="s">
        <v>492</v>
      </c>
      <c r="Y1277" s="100" t="s">
        <v>231</v>
      </c>
      <c r="Z1277" s="100" t="s">
        <v>669</v>
      </c>
      <c r="AA1277" s="100" t="s">
        <v>668</v>
      </c>
      <c r="AB1277" s="16"/>
    </row>
    <row r="1278" spans="22:28" x14ac:dyDescent="0.25">
      <c r="V1278" s="6"/>
      <c r="W1278" s="6">
        <v>9234</v>
      </c>
      <c r="X1278" s="6">
        <v>95</v>
      </c>
      <c r="Y1278" s="6" t="s">
        <v>1127</v>
      </c>
      <c r="Z1278" s="6"/>
      <c r="AA1278" s="6"/>
      <c r="AB1278" s="16"/>
    </row>
    <row r="1279" spans="22:28" x14ac:dyDescent="0.25">
      <c r="V1279" s="6" t="str">
        <f>W1279&amp;Y1279</f>
        <v>9241Gisborne</v>
      </c>
      <c r="W1279" s="100">
        <v>9241</v>
      </c>
      <c r="X1279" s="101" t="s">
        <v>512</v>
      </c>
      <c r="Y1279" s="100" t="s">
        <v>331</v>
      </c>
      <c r="Z1279" s="100" t="s">
        <v>528</v>
      </c>
      <c r="AA1279" s="100" t="s">
        <v>529</v>
      </c>
      <c r="AB1279" s="16"/>
    </row>
    <row r="1280" spans="22:28" x14ac:dyDescent="0.25">
      <c r="V1280" s="6" t="str">
        <f>W1280&amp;Y1280</f>
        <v>9241Houngarea Marae Hastings</v>
      </c>
      <c r="W1280" s="100">
        <v>9241</v>
      </c>
      <c r="X1280" s="101" t="s">
        <v>518</v>
      </c>
      <c r="Y1280" s="100" t="s">
        <v>956</v>
      </c>
      <c r="Z1280" s="100" t="s">
        <v>649</v>
      </c>
      <c r="AA1280" s="100" t="s">
        <v>514</v>
      </c>
      <c r="AB1280" s="16"/>
    </row>
    <row r="1281" spans="22:28" x14ac:dyDescent="0.25">
      <c r="V1281" s="6" t="str">
        <f>W1281&amp;Y1281</f>
        <v>9241Huakina Pukekohe</v>
      </c>
      <c r="W1281" s="100">
        <v>9241</v>
      </c>
      <c r="X1281" s="101" t="s">
        <v>541</v>
      </c>
      <c r="Y1281" s="100" t="s">
        <v>963</v>
      </c>
      <c r="Z1281" s="100" t="s">
        <v>598</v>
      </c>
      <c r="AA1281" s="100" t="s">
        <v>520</v>
      </c>
      <c r="AB1281" s="16"/>
    </row>
    <row r="1282" spans="22:28" x14ac:dyDescent="0.25">
      <c r="V1282" s="6" t="str">
        <f>W1282&amp;Y1282</f>
        <v>9241Main Campus</v>
      </c>
      <c r="W1282" s="100">
        <v>9241</v>
      </c>
      <c r="X1282" s="101" t="s">
        <v>492</v>
      </c>
      <c r="Y1282" s="100" t="s">
        <v>231</v>
      </c>
      <c r="Z1282" s="100" t="s">
        <v>664</v>
      </c>
      <c r="AA1282" s="100" t="s">
        <v>511</v>
      </c>
      <c r="AB1282" s="16"/>
    </row>
    <row r="1283" spans="22:28" x14ac:dyDescent="0.25">
      <c r="V1283" s="6"/>
      <c r="W1283" s="6">
        <v>9241</v>
      </c>
      <c r="X1283" s="6">
        <v>95</v>
      </c>
      <c r="Y1283" s="6" t="s">
        <v>1127</v>
      </c>
      <c r="Z1283" s="6"/>
      <c r="AA1283" s="6"/>
      <c r="AB1283" s="16"/>
    </row>
    <row r="1284" spans="22:28" x14ac:dyDescent="0.25">
      <c r="V1284" s="6" t="str">
        <f t="shared" ref="V1284:V1294" si="58">W1284&amp;Y1284</f>
        <v>9241Ruamata Marae Rotorua</v>
      </c>
      <c r="W1284" s="100">
        <v>9241</v>
      </c>
      <c r="X1284" s="101" t="s">
        <v>535</v>
      </c>
      <c r="Y1284" s="100" t="s">
        <v>959</v>
      </c>
      <c r="Z1284" s="100" t="s">
        <v>526</v>
      </c>
      <c r="AA1284" s="100" t="s">
        <v>525</v>
      </c>
      <c r="AB1284" s="16"/>
    </row>
    <row r="1285" spans="22:28" x14ac:dyDescent="0.25">
      <c r="V1285" s="6" t="str">
        <f t="shared" si="58"/>
        <v>9241Te Ara Matauranga Turangi</v>
      </c>
      <c r="W1285" s="100">
        <v>9241</v>
      </c>
      <c r="X1285" s="101" t="s">
        <v>539</v>
      </c>
      <c r="Y1285" s="100" t="s">
        <v>962</v>
      </c>
      <c r="Z1285" s="100" t="s">
        <v>660</v>
      </c>
      <c r="AA1285" s="100" t="s">
        <v>517</v>
      </c>
      <c r="AB1285" s="16"/>
    </row>
    <row r="1286" spans="22:28" x14ac:dyDescent="0.25">
      <c r="V1286" s="6" t="str">
        <f t="shared" si="58"/>
        <v>9241Te Iringa Korero</v>
      </c>
      <c r="W1286" s="100">
        <v>9241</v>
      </c>
      <c r="X1286" s="101" t="s">
        <v>533</v>
      </c>
      <c r="Y1286" s="100" t="s">
        <v>958</v>
      </c>
      <c r="Z1286" s="100" t="s">
        <v>743</v>
      </c>
      <c r="AA1286" s="100" t="s">
        <v>517</v>
      </c>
      <c r="AB1286" s="16"/>
    </row>
    <row r="1287" spans="22:28" x14ac:dyDescent="0.25">
      <c r="V1287" s="6" t="str">
        <f t="shared" si="58"/>
        <v>9241Te Kahui Whare Kura o Tauranga Moana Tauranga</v>
      </c>
      <c r="W1287" s="100">
        <v>9241</v>
      </c>
      <c r="X1287" s="101" t="s">
        <v>537</v>
      </c>
      <c r="Y1287" s="100" t="s">
        <v>961</v>
      </c>
      <c r="Z1287" s="100" t="s">
        <v>524</v>
      </c>
      <c r="AA1287" s="100" t="s">
        <v>525</v>
      </c>
      <c r="AB1287" s="16"/>
    </row>
    <row r="1288" spans="22:28" x14ac:dyDescent="0.25">
      <c r="V1288" s="6" t="str">
        <f t="shared" si="58"/>
        <v>9241Te Kete Poutama Murupara</v>
      </c>
      <c r="W1288" s="100">
        <v>9241</v>
      </c>
      <c r="X1288" s="101" t="s">
        <v>536</v>
      </c>
      <c r="Y1288" s="100" t="s">
        <v>960</v>
      </c>
      <c r="Z1288" s="100" t="s">
        <v>527</v>
      </c>
      <c r="AA1288" s="100" t="s">
        <v>525</v>
      </c>
      <c r="AB1288" s="16"/>
    </row>
    <row r="1289" spans="22:28" x14ac:dyDescent="0.25">
      <c r="V1289" s="6" t="str">
        <f t="shared" si="58"/>
        <v>9241Te Kura Kaupapa o Kaikohe</v>
      </c>
      <c r="W1289" s="100">
        <v>9241</v>
      </c>
      <c r="X1289" s="101" t="s">
        <v>506</v>
      </c>
      <c r="Y1289" s="100" t="s">
        <v>954</v>
      </c>
      <c r="Z1289" s="100" t="s">
        <v>567</v>
      </c>
      <c r="AA1289" s="100" t="s">
        <v>531</v>
      </c>
      <c r="AB1289" s="16"/>
    </row>
    <row r="1290" spans="22:28" x14ac:dyDescent="0.25">
      <c r="V1290" s="6" t="str">
        <f t="shared" si="58"/>
        <v>9241Te Mauri o Ngapuhi Whangarei</v>
      </c>
      <c r="W1290" s="100">
        <v>9241</v>
      </c>
      <c r="X1290" s="101" t="s">
        <v>502</v>
      </c>
      <c r="Y1290" s="100" t="s">
        <v>953</v>
      </c>
      <c r="Z1290" s="100" t="s">
        <v>530</v>
      </c>
      <c r="AA1290" s="100" t="s">
        <v>531</v>
      </c>
      <c r="AB1290" s="16"/>
    </row>
    <row r="1291" spans="22:28" x14ac:dyDescent="0.25">
      <c r="V1291" s="6" t="str">
        <f t="shared" si="58"/>
        <v>9241Te Ururangi o Te Matauranga Tokomaru</v>
      </c>
      <c r="W1291" s="100">
        <v>9241</v>
      </c>
      <c r="X1291" s="101" t="s">
        <v>509</v>
      </c>
      <c r="Y1291" s="100" t="s">
        <v>955</v>
      </c>
      <c r="Z1291" s="100" t="s">
        <v>528</v>
      </c>
      <c r="AA1291" s="100" t="s">
        <v>529</v>
      </c>
      <c r="AB1291" s="16"/>
    </row>
    <row r="1292" spans="22:28" x14ac:dyDescent="0.25">
      <c r="V1292" s="6" t="str">
        <f t="shared" si="58"/>
        <v>9241Te Wananga-o-Tamaki Nui a Rua</v>
      </c>
      <c r="W1292" s="100">
        <v>9241</v>
      </c>
      <c r="X1292" s="101" t="s">
        <v>521</v>
      </c>
      <c r="Y1292" s="100" t="s">
        <v>957</v>
      </c>
      <c r="Z1292" s="100" t="s">
        <v>789</v>
      </c>
      <c r="AA1292" s="100" t="s">
        <v>668</v>
      </c>
      <c r="AB1292" s="16"/>
    </row>
    <row r="1293" spans="22:28" x14ac:dyDescent="0.25">
      <c r="V1293" s="6" t="str">
        <f t="shared" si="58"/>
        <v>9247Campus</v>
      </c>
      <c r="W1293" s="100">
        <v>9247</v>
      </c>
      <c r="X1293" s="101" t="s">
        <v>502</v>
      </c>
      <c r="Y1293" s="100" t="s">
        <v>964</v>
      </c>
      <c r="Z1293" s="100" t="s">
        <v>756</v>
      </c>
      <c r="AA1293" s="100" t="s">
        <v>495</v>
      </c>
      <c r="AB1293" s="16"/>
    </row>
    <row r="1294" spans="22:28" x14ac:dyDescent="0.25">
      <c r="V1294" s="6" t="str">
        <f t="shared" si="58"/>
        <v>9247Main Campus</v>
      </c>
      <c r="W1294" s="100">
        <v>9247</v>
      </c>
      <c r="X1294" s="101" t="s">
        <v>492</v>
      </c>
      <c r="Y1294" s="100" t="s">
        <v>231</v>
      </c>
      <c r="Z1294" s="100" t="s">
        <v>756</v>
      </c>
      <c r="AA1294" s="100" t="s">
        <v>495</v>
      </c>
      <c r="AB1294" s="16"/>
    </row>
    <row r="1295" spans="22:28" x14ac:dyDescent="0.25">
      <c r="V1295" s="6"/>
      <c r="W1295" s="6">
        <v>9247</v>
      </c>
      <c r="X1295" s="6">
        <v>95</v>
      </c>
      <c r="Y1295" s="6" t="s">
        <v>1127</v>
      </c>
      <c r="Z1295" s="6"/>
      <c r="AA1295" s="6"/>
      <c r="AB1295" s="16"/>
    </row>
    <row r="1296" spans="22:28" x14ac:dyDescent="0.25">
      <c r="V1296" s="6" t="str">
        <f t="shared" ref="V1296:V1302" si="59">W1296&amp;Y1296</f>
        <v>9259Academy New Zealand - Auckland</v>
      </c>
      <c r="W1296" s="100">
        <v>9259</v>
      </c>
      <c r="X1296" s="101" t="s">
        <v>966</v>
      </c>
      <c r="Y1296" s="100" t="s">
        <v>967</v>
      </c>
      <c r="Z1296" s="100" t="s">
        <v>519</v>
      </c>
      <c r="AA1296" s="100" t="s">
        <v>520</v>
      </c>
      <c r="AB1296" s="16"/>
    </row>
    <row r="1297" spans="22:28" x14ac:dyDescent="0.25">
      <c r="V1297" s="6" t="str">
        <f t="shared" si="59"/>
        <v>9259Academy New Zealand - Botany</v>
      </c>
      <c r="W1297" s="100">
        <v>9259</v>
      </c>
      <c r="X1297" s="101" t="s">
        <v>507</v>
      </c>
      <c r="Y1297" s="100" t="s">
        <v>965</v>
      </c>
      <c r="Z1297" s="100" t="s">
        <v>580</v>
      </c>
      <c r="AA1297" s="100" t="s">
        <v>520</v>
      </c>
      <c r="AB1297" s="16"/>
    </row>
    <row r="1298" spans="22:28" x14ac:dyDescent="0.25">
      <c r="V1298" s="6" t="str">
        <f t="shared" si="59"/>
        <v>9259Academy New Zealand - Christchurch</v>
      </c>
      <c r="W1298" s="100">
        <v>9259</v>
      </c>
      <c r="X1298" s="101" t="s">
        <v>319</v>
      </c>
      <c r="Y1298" s="100" t="s">
        <v>970</v>
      </c>
      <c r="Z1298" s="100" t="s">
        <v>498</v>
      </c>
      <c r="AA1298" s="100" t="s">
        <v>497</v>
      </c>
      <c r="AB1298" s="16"/>
    </row>
    <row r="1299" spans="22:28" x14ac:dyDescent="0.25">
      <c r="V1299" s="6" t="str">
        <f t="shared" si="59"/>
        <v>9259Academy New Zealand - Hastings</v>
      </c>
      <c r="W1299" s="100">
        <v>9259</v>
      </c>
      <c r="X1299" s="101" t="s">
        <v>535</v>
      </c>
      <c r="Y1299" s="100" t="s">
        <v>1824</v>
      </c>
      <c r="Z1299" s="100" t="s">
        <v>649</v>
      </c>
      <c r="AA1299" s="100" t="s">
        <v>514</v>
      </c>
      <c r="AB1299" s="16"/>
    </row>
    <row r="1300" spans="22:28" x14ac:dyDescent="0.25">
      <c r="V1300" s="6" t="str">
        <f t="shared" si="59"/>
        <v>9259Academy New Zealand - Manurewa</v>
      </c>
      <c r="W1300" s="100">
        <v>9259</v>
      </c>
      <c r="X1300" s="101" t="s">
        <v>538</v>
      </c>
      <c r="Y1300" s="100" t="s">
        <v>1825</v>
      </c>
      <c r="Z1300" s="100" t="s">
        <v>580</v>
      </c>
      <c r="AA1300" s="100" t="s">
        <v>520</v>
      </c>
      <c r="AB1300" s="16"/>
    </row>
    <row r="1301" spans="22:28" x14ac:dyDescent="0.25">
      <c r="V1301" s="6" t="str">
        <f t="shared" si="59"/>
        <v>9259Academy New Zealand - North Shore</v>
      </c>
      <c r="W1301" s="100">
        <v>9259</v>
      </c>
      <c r="X1301" s="101" t="s">
        <v>968</v>
      </c>
      <c r="Y1301" s="100" t="s">
        <v>969</v>
      </c>
      <c r="Z1301" s="100" t="s">
        <v>578</v>
      </c>
      <c r="AA1301" s="100" t="s">
        <v>520</v>
      </c>
      <c r="AB1301" s="16"/>
    </row>
    <row r="1302" spans="22:28" x14ac:dyDescent="0.25">
      <c r="V1302" s="6" t="str">
        <f t="shared" si="59"/>
        <v>9259Academy New Zealand - Otahuhu</v>
      </c>
      <c r="W1302" s="100">
        <v>9259</v>
      </c>
      <c r="X1302" s="101" t="s">
        <v>971</v>
      </c>
      <c r="Y1302" s="100" t="s">
        <v>972</v>
      </c>
      <c r="Z1302" s="100" t="s">
        <v>519</v>
      </c>
      <c r="AA1302" s="100" t="s">
        <v>520</v>
      </c>
      <c r="AB1302" s="16"/>
    </row>
    <row r="1303" spans="22:28" x14ac:dyDescent="0.25">
      <c r="V1303" s="6"/>
      <c r="W1303" s="6">
        <v>9259</v>
      </c>
      <c r="X1303" s="6">
        <v>95</v>
      </c>
      <c r="Y1303" s="6" t="s">
        <v>1127</v>
      </c>
      <c r="Z1303" s="6"/>
      <c r="AA1303" s="6"/>
      <c r="AB1303" s="16"/>
    </row>
    <row r="1304" spans="22:28" x14ac:dyDescent="0.25">
      <c r="V1304" s="6" t="str">
        <f>W1304&amp;Y1304</f>
        <v>9270Main Campus</v>
      </c>
      <c r="W1304" s="100">
        <v>9270</v>
      </c>
      <c r="X1304" s="101" t="s">
        <v>492</v>
      </c>
      <c r="Y1304" s="100" t="s">
        <v>231</v>
      </c>
      <c r="Z1304" s="100" t="s">
        <v>654</v>
      </c>
      <c r="AA1304" s="100" t="s">
        <v>514</v>
      </c>
      <c r="AB1304" s="16"/>
    </row>
    <row r="1305" spans="22:28" x14ac:dyDescent="0.25">
      <c r="V1305" s="6"/>
      <c r="W1305" s="6">
        <v>9270</v>
      </c>
      <c r="X1305" s="6">
        <v>95</v>
      </c>
      <c r="Y1305" s="6" t="s">
        <v>1127</v>
      </c>
      <c r="Z1305" s="6"/>
      <c r="AA1305" s="6"/>
      <c r="AB1305" s="16"/>
    </row>
    <row r="1306" spans="22:28" x14ac:dyDescent="0.25">
      <c r="V1306" s="6" t="str">
        <f>W1306&amp;Y1306</f>
        <v>9270Whakato Te Maatauranga</v>
      </c>
      <c r="W1306" s="100">
        <v>9270</v>
      </c>
      <c r="X1306" s="101" t="s">
        <v>502</v>
      </c>
      <c r="Y1306" s="100" t="s">
        <v>973</v>
      </c>
      <c r="Z1306" s="100" t="s">
        <v>649</v>
      </c>
      <c r="AA1306" s="100" t="s">
        <v>514</v>
      </c>
      <c r="AB1306" s="16"/>
    </row>
    <row r="1307" spans="22:28" x14ac:dyDescent="0.25">
      <c r="V1307" s="6" t="str">
        <f>W1307&amp;Y1307</f>
        <v>9290English Teaching College, Wellington Branch</v>
      </c>
      <c r="W1307" s="100">
        <v>9290</v>
      </c>
      <c r="X1307" s="101" t="s">
        <v>542</v>
      </c>
      <c r="Y1307" s="100" t="s">
        <v>407</v>
      </c>
      <c r="Z1307" s="100" t="s">
        <v>568</v>
      </c>
      <c r="AA1307" s="100" t="s">
        <v>511</v>
      </c>
      <c r="AB1307" s="16"/>
    </row>
    <row r="1308" spans="22:28" x14ac:dyDescent="0.25">
      <c r="V1308" s="6" t="str">
        <f>W1308&amp;Y1308</f>
        <v>9290Hutt Central</v>
      </c>
      <c r="W1308" s="100">
        <v>9290</v>
      </c>
      <c r="X1308" s="101" t="s">
        <v>553</v>
      </c>
      <c r="Y1308" s="100" t="s">
        <v>1826</v>
      </c>
      <c r="Z1308" s="100" t="s">
        <v>658</v>
      </c>
      <c r="AA1308" s="100" t="s">
        <v>511</v>
      </c>
      <c r="AB1308" s="16"/>
    </row>
    <row r="1309" spans="22:28" x14ac:dyDescent="0.25">
      <c r="V1309" s="6" t="str">
        <f>W1309&amp;Y1309</f>
        <v>9290Main Campus Head Office</v>
      </c>
      <c r="W1309" s="100">
        <v>9290</v>
      </c>
      <c r="X1309" s="101" t="s">
        <v>492</v>
      </c>
      <c r="Y1309" s="100" t="s">
        <v>406</v>
      </c>
      <c r="Z1309" s="100" t="s">
        <v>667</v>
      </c>
      <c r="AA1309" s="100" t="s">
        <v>668</v>
      </c>
      <c r="AB1309" s="16"/>
    </row>
    <row r="1310" spans="22:28" x14ac:dyDescent="0.25">
      <c r="V1310" s="6" t="str">
        <f>W1310&amp;Y1310</f>
        <v>9290Main Campus The Square</v>
      </c>
      <c r="W1310" s="100">
        <v>9290</v>
      </c>
      <c r="X1310" s="101" t="s">
        <v>611</v>
      </c>
      <c r="Y1310" s="100" t="s">
        <v>1827</v>
      </c>
      <c r="Z1310" s="100" t="s">
        <v>667</v>
      </c>
      <c r="AA1310" s="100" t="s">
        <v>668</v>
      </c>
      <c r="AB1310" s="16"/>
    </row>
    <row r="1311" spans="22:28" x14ac:dyDescent="0.25">
      <c r="V1311" s="6"/>
      <c r="W1311" s="6">
        <v>9290</v>
      </c>
      <c r="X1311" s="6">
        <v>95</v>
      </c>
      <c r="Y1311" s="6" t="s">
        <v>1127</v>
      </c>
      <c r="Z1311" s="6"/>
      <c r="AA1311" s="6"/>
      <c r="AB1311" s="16"/>
    </row>
    <row r="1312" spans="22:28" x14ac:dyDescent="0.25">
      <c r="V1312" s="6" t="str">
        <f>W1312&amp;Y1312</f>
        <v>9294Ag Challenge Limited</v>
      </c>
      <c r="W1312" s="100">
        <v>9294</v>
      </c>
      <c r="X1312" s="101" t="s">
        <v>518</v>
      </c>
      <c r="Y1312" s="100" t="s">
        <v>466</v>
      </c>
      <c r="Z1312" s="100" t="s">
        <v>670</v>
      </c>
      <c r="AA1312" s="100" t="s">
        <v>668</v>
      </c>
      <c r="AB1312" s="16"/>
    </row>
    <row r="1313" spans="22:28" x14ac:dyDescent="0.25">
      <c r="V1313" s="6" t="str">
        <f>W1313&amp;Y1313</f>
        <v>9294Ag Challenge Limited Main Campus</v>
      </c>
      <c r="W1313" s="100">
        <v>9294</v>
      </c>
      <c r="X1313" s="101" t="s">
        <v>492</v>
      </c>
      <c r="Y1313" s="100" t="s">
        <v>974</v>
      </c>
      <c r="Z1313" s="100" t="s">
        <v>670</v>
      </c>
      <c r="AA1313" s="100" t="s">
        <v>668</v>
      </c>
      <c r="AB1313" s="16"/>
    </row>
    <row r="1314" spans="22:28" x14ac:dyDescent="0.25">
      <c r="V1314" s="6" t="str">
        <f>W1314&amp;Y1314</f>
        <v>9294AG Challenge Limited Vet Campus</v>
      </c>
      <c r="W1314" s="100">
        <v>9294</v>
      </c>
      <c r="X1314" s="101" t="s">
        <v>515</v>
      </c>
      <c r="Y1314" s="100" t="s">
        <v>975</v>
      </c>
      <c r="Z1314" s="100" t="s">
        <v>670</v>
      </c>
      <c r="AA1314" s="100" t="s">
        <v>668</v>
      </c>
      <c r="AB1314" s="16"/>
    </row>
    <row r="1315" spans="22:28" x14ac:dyDescent="0.25">
      <c r="V1315" s="6"/>
      <c r="W1315" s="6">
        <v>9294</v>
      </c>
      <c r="X1315" s="6">
        <v>95</v>
      </c>
      <c r="Y1315" s="6" t="s">
        <v>1127</v>
      </c>
      <c r="Z1315" s="6"/>
      <c r="AA1315" s="6"/>
      <c r="AB1315" s="16"/>
    </row>
    <row r="1316" spans="22:28" x14ac:dyDescent="0.25">
      <c r="V1316" s="6" t="str">
        <f>W1316&amp;Y1316</f>
        <v>9310Main Campus</v>
      </c>
      <c r="W1316" s="100">
        <v>9310</v>
      </c>
      <c r="X1316" s="101" t="s">
        <v>492</v>
      </c>
      <c r="Y1316" s="100" t="s">
        <v>231</v>
      </c>
      <c r="Z1316" s="100" t="s">
        <v>878</v>
      </c>
      <c r="AA1316" s="100" t="s">
        <v>525</v>
      </c>
      <c r="AB1316" s="16"/>
    </row>
    <row r="1317" spans="22:28" x14ac:dyDescent="0.25">
      <c r="V1317" s="6"/>
      <c r="W1317" s="6">
        <v>9310</v>
      </c>
      <c r="X1317" s="6">
        <v>95</v>
      </c>
      <c r="Y1317" s="6" t="s">
        <v>1127</v>
      </c>
      <c r="Z1317" s="6"/>
      <c r="AA1317" s="6"/>
      <c r="AB1317" s="16"/>
    </row>
    <row r="1318" spans="22:28" x14ac:dyDescent="0.25">
      <c r="V1318" s="6" t="str">
        <f>W1318&amp;Y1318</f>
        <v>9324500 Queen Street</v>
      </c>
      <c r="W1318" s="100">
        <v>9324</v>
      </c>
      <c r="X1318" s="101" t="s">
        <v>506</v>
      </c>
      <c r="Y1318" s="100" t="s">
        <v>1829</v>
      </c>
      <c r="Z1318" s="100" t="s">
        <v>519</v>
      </c>
      <c r="AA1318" s="100" t="s">
        <v>520</v>
      </c>
      <c r="AB1318" s="16"/>
    </row>
    <row r="1319" spans="22:28" x14ac:dyDescent="0.25">
      <c r="V1319" s="6" t="str">
        <f>W1319&amp;Y1319</f>
        <v>9324Main Campus</v>
      </c>
      <c r="W1319" s="100">
        <v>9324</v>
      </c>
      <c r="X1319" s="101" t="s">
        <v>492</v>
      </c>
      <c r="Y1319" s="100" t="s">
        <v>231</v>
      </c>
      <c r="Z1319" s="100" t="s">
        <v>519</v>
      </c>
      <c r="AA1319" s="100" t="s">
        <v>520</v>
      </c>
      <c r="AB1319" s="16"/>
    </row>
    <row r="1320" spans="22:28" x14ac:dyDescent="0.25">
      <c r="V1320" s="6"/>
      <c r="W1320" s="6">
        <v>9324</v>
      </c>
      <c r="X1320" s="6">
        <v>95</v>
      </c>
      <c r="Y1320" s="6" t="s">
        <v>1127</v>
      </c>
      <c r="Z1320" s="6"/>
      <c r="AA1320" s="6"/>
      <c r="AB1320" s="16"/>
    </row>
    <row r="1321" spans="22:28" x14ac:dyDescent="0.25">
      <c r="V1321" s="6" t="str">
        <f>W1321&amp;Y1321</f>
        <v>9324North Shore</v>
      </c>
      <c r="W1321" s="100">
        <v>9324</v>
      </c>
      <c r="X1321" s="101" t="s">
        <v>504</v>
      </c>
      <c r="Y1321" s="100" t="s">
        <v>750</v>
      </c>
      <c r="Z1321" s="100" t="s">
        <v>578</v>
      </c>
      <c r="AA1321" s="100" t="s">
        <v>520</v>
      </c>
      <c r="AB1321" s="16"/>
    </row>
    <row r="1322" spans="22:28" x14ac:dyDescent="0.25">
      <c r="V1322" s="6" t="str">
        <f>W1322&amp;Y1322</f>
        <v>9324Satellite</v>
      </c>
      <c r="W1322" s="100">
        <v>9324</v>
      </c>
      <c r="X1322" s="101" t="s">
        <v>502</v>
      </c>
      <c r="Y1322" s="100" t="s">
        <v>1828</v>
      </c>
      <c r="Z1322" s="100" t="s">
        <v>526</v>
      </c>
      <c r="AA1322" s="100" t="s">
        <v>525</v>
      </c>
      <c r="AB1322" s="16"/>
    </row>
    <row r="1323" spans="22:28" x14ac:dyDescent="0.25">
      <c r="V1323" s="6" t="str">
        <f>W1323&amp;Y1323</f>
        <v>9328Kelston Branch (Waitakere)</v>
      </c>
      <c r="W1323" s="100">
        <v>9328</v>
      </c>
      <c r="X1323" s="101" t="s">
        <v>515</v>
      </c>
      <c r="Y1323" s="100" t="s">
        <v>977</v>
      </c>
      <c r="Z1323" s="100" t="s">
        <v>587</v>
      </c>
      <c r="AA1323" s="100" t="s">
        <v>520</v>
      </c>
      <c r="AB1323" s="16"/>
    </row>
    <row r="1324" spans="22:28" x14ac:dyDescent="0.25">
      <c r="V1324" s="6" t="str">
        <f>W1324&amp;Y1324</f>
        <v>9328Main Campus</v>
      </c>
      <c r="W1324" s="100">
        <v>9328</v>
      </c>
      <c r="X1324" s="101" t="s">
        <v>492</v>
      </c>
      <c r="Y1324" s="100" t="s">
        <v>231</v>
      </c>
      <c r="Z1324" s="100" t="s">
        <v>580</v>
      </c>
      <c r="AA1324" s="100" t="s">
        <v>520</v>
      </c>
      <c r="AB1324" s="16"/>
    </row>
    <row r="1325" spans="22:28" x14ac:dyDescent="0.25">
      <c r="V1325" s="6" t="str">
        <f>W1325&amp;Y1325</f>
        <v>9328Mangere Branch (Training)</v>
      </c>
      <c r="W1325" s="100">
        <v>9328</v>
      </c>
      <c r="X1325" s="101" t="s">
        <v>509</v>
      </c>
      <c r="Y1325" s="100" t="s">
        <v>976</v>
      </c>
      <c r="Z1325" s="100" t="s">
        <v>580</v>
      </c>
      <c r="AA1325" s="100" t="s">
        <v>520</v>
      </c>
      <c r="AB1325" s="16"/>
    </row>
    <row r="1326" spans="22:28" x14ac:dyDescent="0.25">
      <c r="V1326" s="6"/>
      <c r="W1326" s="6">
        <v>9328</v>
      </c>
      <c r="X1326" s="6">
        <v>95</v>
      </c>
      <c r="Y1326" s="6" t="s">
        <v>1127</v>
      </c>
      <c r="Z1326" s="6"/>
      <c r="AA1326" s="6"/>
      <c r="AB1326" s="16"/>
    </row>
    <row r="1327" spans="22:28" x14ac:dyDescent="0.25">
      <c r="V1327" s="6" t="str">
        <f>W1327&amp;Y1327</f>
        <v>9328Papakura Branch</v>
      </c>
      <c r="W1327" s="100">
        <v>9328</v>
      </c>
      <c r="X1327" s="101" t="s">
        <v>518</v>
      </c>
      <c r="Y1327" s="100" t="s">
        <v>978</v>
      </c>
      <c r="Z1327" s="100" t="s">
        <v>628</v>
      </c>
      <c r="AA1327" s="100" t="s">
        <v>520</v>
      </c>
      <c r="AB1327" s="16"/>
    </row>
    <row r="1328" spans="22:28" x14ac:dyDescent="0.25">
      <c r="V1328" s="6" t="str">
        <f>W1328&amp;Y1328</f>
        <v>9344Main Campus</v>
      </c>
      <c r="W1328" s="100">
        <v>9344</v>
      </c>
      <c r="X1328" s="101" t="s">
        <v>492</v>
      </c>
      <c r="Y1328" s="100" t="s">
        <v>231</v>
      </c>
      <c r="Z1328" s="100" t="s">
        <v>568</v>
      </c>
      <c r="AA1328" s="100" t="s">
        <v>511</v>
      </c>
      <c r="AB1328" s="16"/>
    </row>
    <row r="1329" spans="22:28" x14ac:dyDescent="0.25">
      <c r="V1329" s="6"/>
      <c r="W1329" s="6">
        <v>9344</v>
      </c>
      <c r="X1329" s="6">
        <v>95</v>
      </c>
      <c r="Y1329" s="6" t="s">
        <v>1127</v>
      </c>
      <c r="Z1329" s="6"/>
      <c r="AA1329" s="6"/>
      <c r="AB1329" s="16"/>
    </row>
    <row r="1330" spans="22:28" x14ac:dyDescent="0.25">
      <c r="V1330" s="6" t="str">
        <f t="shared" ref="V1330:V1337" si="60">W1330&amp;Y1330</f>
        <v>9344Other Campus</v>
      </c>
      <c r="W1330" s="100">
        <v>9344</v>
      </c>
      <c r="X1330" s="101" t="s">
        <v>502</v>
      </c>
      <c r="Y1330" s="100" t="s">
        <v>979</v>
      </c>
      <c r="Z1330" s="100" t="s">
        <v>519</v>
      </c>
      <c r="AA1330" s="100" t="s">
        <v>520</v>
      </c>
      <c r="AB1330" s="16"/>
    </row>
    <row r="1331" spans="22:28" x14ac:dyDescent="0.25">
      <c r="V1331" s="6" t="str">
        <f t="shared" si="60"/>
        <v>9344Other Campus</v>
      </c>
      <c r="W1331" s="100">
        <v>9344</v>
      </c>
      <c r="X1331" s="101" t="s">
        <v>504</v>
      </c>
      <c r="Y1331" s="100" t="s">
        <v>979</v>
      </c>
      <c r="Z1331" s="100" t="s">
        <v>568</v>
      </c>
      <c r="AA1331" s="100" t="s">
        <v>511</v>
      </c>
      <c r="AB1331" s="16"/>
    </row>
    <row r="1332" spans="22:28" x14ac:dyDescent="0.25">
      <c r="V1332" s="6" t="str">
        <f t="shared" si="60"/>
        <v>9344Other Campus</v>
      </c>
      <c r="W1332" s="100">
        <v>9344</v>
      </c>
      <c r="X1332" s="101" t="s">
        <v>506</v>
      </c>
      <c r="Y1332" s="100" t="s">
        <v>979</v>
      </c>
      <c r="Z1332" s="100" t="s">
        <v>519</v>
      </c>
      <c r="AA1332" s="100" t="s">
        <v>520</v>
      </c>
      <c r="AB1332" s="16"/>
    </row>
    <row r="1333" spans="22:28" x14ac:dyDescent="0.25">
      <c r="V1333" s="6" t="str">
        <f t="shared" si="60"/>
        <v>9344Other Campus</v>
      </c>
      <c r="W1333" s="100">
        <v>9344</v>
      </c>
      <c r="X1333" s="101" t="s">
        <v>507</v>
      </c>
      <c r="Y1333" s="100" t="s">
        <v>979</v>
      </c>
      <c r="Z1333" s="100" t="s">
        <v>498</v>
      </c>
      <c r="AA1333" s="100" t="s">
        <v>497</v>
      </c>
      <c r="AB1333" s="16"/>
    </row>
    <row r="1334" spans="22:28" x14ac:dyDescent="0.25">
      <c r="V1334" s="6" t="str">
        <f t="shared" si="60"/>
        <v>9356Hastings (Hawkes Bay)</v>
      </c>
      <c r="W1334" s="100">
        <v>9356</v>
      </c>
      <c r="X1334" s="101" t="s">
        <v>507</v>
      </c>
      <c r="Y1334" s="100" t="s">
        <v>982</v>
      </c>
      <c r="Z1334" s="100" t="s">
        <v>649</v>
      </c>
      <c r="AA1334" s="100" t="s">
        <v>514</v>
      </c>
      <c r="AB1334" s="16"/>
    </row>
    <row r="1335" spans="22:28" x14ac:dyDescent="0.25">
      <c r="V1335" s="6" t="str">
        <f t="shared" si="60"/>
        <v>9356Main Campus</v>
      </c>
      <c r="W1335" s="100">
        <v>9356</v>
      </c>
      <c r="X1335" s="101" t="s">
        <v>492</v>
      </c>
      <c r="Y1335" s="100" t="s">
        <v>231</v>
      </c>
      <c r="Z1335" s="100" t="s">
        <v>637</v>
      </c>
      <c r="AA1335" s="100" t="s">
        <v>638</v>
      </c>
      <c r="AB1335" s="16"/>
    </row>
    <row r="1336" spans="22:28" x14ac:dyDescent="0.25">
      <c r="V1336" s="6" t="str">
        <f t="shared" si="60"/>
        <v>9356Marlborough</v>
      </c>
      <c r="W1336" s="100">
        <v>9356</v>
      </c>
      <c r="X1336" s="101" t="s">
        <v>504</v>
      </c>
      <c r="Y1336" s="100" t="s">
        <v>10</v>
      </c>
      <c r="Z1336" s="100" t="s">
        <v>661</v>
      </c>
      <c r="AA1336" s="100" t="s">
        <v>662</v>
      </c>
      <c r="AB1336" s="16"/>
    </row>
    <row r="1337" spans="22:28" x14ac:dyDescent="0.25">
      <c r="V1337" s="6" t="str">
        <f t="shared" si="60"/>
        <v>9356Motonui Agri Training Rooms</v>
      </c>
      <c r="W1337" s="100">
        <v>9356</v>
      </c>
      <c r="X1337" s="101" t="s">
        <v>506</v>
      </c>
      <c r="Y1337" s="100" t="s">
        <v>981</v>
      </c>
      <c r="Z1337" s="100" t="s">
        <v>637</v>
      </c>
      <c r="AA1337" s="100" t="s">
        <v>638</v>
      </c>
      <c r="AB1337" s="16"/>
    </row>
    <row r="1338" spans="22:28" x14ac:dyDescent="0.25">
      <c r="V1338" s="6"/>
      <c r="W1338" s="6">
        <v>9356</v>
      </c>
      <c r="X1338" s="6">
        <v>95</v>
      </c>
      <c r="Y1338" s="6" t="s">
        <v>1127</v>
      </c>
      <c r="Z1338" s="6"/>
      <c r="AA1338" s="6"/>
      <c r="AB1338" s="16"/>
    </row>
    <row r="1339" spans="22:28" x14ac:dyDescent="0.25">
      <c r="V1339" s="6" t="str">
        <f>W1339&amp;Y1339</f>
        <v>9356Taupo (Hawkes Bay)</v>
      </c>
      <c r="W1339" s="100">
        <v>9356</v>
      </c>
      <c r="X1339" s="101" t="s">
        <v>502</v>
      </c>
      <c r="Y1339" s="100" t="s">
        <v>980</v>
      </c>
      <c r="Z1339" s="100" t="s">
        <v>660</v>
      </c>
      <c r="AA1339" s="100" t="s">
        <v>517</v>
      </c>
      <c r="AB1339" s="16"/>
    </row>
    <row r="1340" spans="22:28" x14ac:dyDescent="0.25">
      <c r="V1340" s="6"/>
      <c r="W1340" s="6">
        <v>9359</v>
      </c>
      <c r="X1340" s="6">
        <v>95</v>
      </c>
      <c r="Y1340" s="6" t="s">
        <v>1127</v>
      </c>
      <c r="Z1340" s="6"/>
      <c r="AA1340" s="6"/>
      <c r="AB1340" s="16"/>
    </row>
    <row r="1341" spans="22:28" x14ac:dyDescent="0.25">
      <c r="V1341" s="6" t="str">
        <f>W1341&amp;Y1341</f>
        <v>9359Patrick's Hairdressing Training School</v>
      </c>
      <c r="W1341" s="100">
        <v>9359</v>
      </c>
      <c r="X1341" s="101" t="s">
        <v>492</v>
      </c>
      <c r="Y1341" s="100" t="s">
        <v>983</v>
      </c>
      <c r="Z1341" s="100" t="s">
        <v>516</v>
      </c>
      <c r="AA1341" s="100" t="s">
        <v>517</v>
      </c>
      <c r="AB1341" s="16"/>
    </row>
    <row r="1342" spans="22:28" x14ac:dyDescent="0.25">
      <c r="V1342" s="6" t="str">
        <f>W1342&amp;Y1342</f>
        <v>9381Ikaroa</v>
      </c>
      <c r="W1342" s="100">
        <v>9381</v>
      </c>
      <c r="X1342" s="101" t="s">
        <v>502</v>
      </c>
      <c r="Y1342" s="100" t="s">
        <v>1830</v>
      </c>
      <c r="Z1342" s="100" t="s">
        <v>658</v>
      </c>
      <c r="AA1342" s="100" t="s">
        <v>511</v>
      </c>
      <c r="AB1342" s="16"/>
    </row>
    <row r="1343" spans="22:28" x14ac:dyDescent="0.25">
      <c r="V1343" s="6" t="str">
        <f>W1343&amp;Y1343</f>
        <v>9381Main Campus</v>
      </c>
      <c r="W1343" s="100">
        <v>9381</v>
      </c>
      <c r="X1343" s="101" t="s">
        <v>492</v>
      </c>
      <c r="Y1343" s="100" t="s">
        <v>231</v>
      </c>
      <c r="Z1343" s="100" t="s">
        <v>568</v>
      </c>
      <c r="AA1343" s="100" t="s">
        <v>511</v>
      </c>
      <c r="AB1343" s="16"/>
    </row>
    <row r="1344" spans="22:28" x14ac:dyDescent="0.25">
      <c r="V1344" s="6"/>
      <c r="W1344" s="6">
        <v>9381</v>
      </c>
      <c r="X1344" s="6">
        <v>95</v>
      </c>
      <c r="Y1344" s="6" t="s">
        <v>1127</v>
      </c>
      <c r="Z1344" s="6"/>
      <c r="AA1344" s="6"/>
      <c r="AB1344" s="16"/>
    </row>
    <row r="1345" spans="22:28" x14ac:dyDescent="0.25">
      <c r="V1345" s="6" t="str">
        <f>W1345&amp;Y1345</f>
        <v>9381Te Taitokerau</v>
      </c>
      <c r="W1345" s="100">
        <v>9381</v>
      </c>
      <c r="X1345" s="101" t="s">
        <v>504</v>
      </c>
      <c r="Y1345" s="100" t="s">
        <v>1831</v>
      </c>
      <c r="Z1345" s="100" t="s">
        <v>530</v>
      </c>
      <c r="AA1345" s="100" t="s">
        <v>531</v>
      </c>
      <c r="AB1345" s="16"/>
    </row>
    <row r="1346" spans="22:28" x14ac:dyDescent="0.25">
      <c r="V1346" s="6" t="str">
        <f>W1346&amp;Y1346</f>
        <v>9384Main Campus</v>
      </c>
      <c r="W1346" s="100">
        <v>9384</v>
      </c>
      <c r="X1346" s="101" t="s">
        <v>492</v>
      </c>
      <c r="Y1346" s="100" t="s">
        <v>231</v>
      </c>
      <c r="Z1346" s="100" t="s">
        <v>513</v>
      </c>
      <c r="AA1346" s="100" t="s">
        <v>514</v>
      </c>
      <c r="AB1346" s="16"/>
    </row>
    <row r="1347" spans="22:28" x14ac:dyDescent="0.25">
      <c r="V1347" s="6"/>
      <c r="W1347" s="6">
        <v>9384</v>
      </c>
      <c r="X1347" s="6">
        <v>95</v>
      </c>
      <c r="Y1347" s="6" t="s">
        <v>1127</v>
      </c>
      <c r="Z1347" s="6"/>
      <c r="AA1347" s="6"/>
      <c r="AB1347" s="16"/>
    </row>
    <row r="1348" spans="22:28" x14ac:dyDescent="0.25">
      <c r="V1348" s="6" t="str">
        <f t="shared" ref="V1348:V1372" si="61">W1348&amp;Y1348</f>
        <v>9384Trade and Commerce Centre Limited</v>
      </c>
      <c r="W1348" s="100">
        <v>9384</v>
      </c>
      <c r="X1348" s="101" t="s">
        <v>506</v>
      </c>
      <c r="Y1348" s="100" t="s">
        <v>470</v>
      </c>
      <c r="Z1348" s="100" t="s">
        <v>789</v>
      </c>
      <c r="AA1348" s="100" t="s">
        <v>668</v>
      </c>
      <c r="AB1348" s="16"/>
    </row>
    <row r="1349" spans="22:28" x14ac:dyDescent="0.25">
      <c r="V1349" s="6" t="str">
        <f t="shared" si="61"/>
        <v>9384Trade and Commerce Centre Limited</v>
      </c>
      <c r="W1349" s="100">
        <v>9384</v>
      </c>
      <c r="X1349" s="101" t="s">
        <v>509</v>
      </c>
      <c r="Y1349" s="100" t="s">
        <v>470</v>
      </c>
      <c r="Z1349" s="100" t="s">
        <v>516</v>
      </c>
      <c r="AA1349" s="100" t="s">
        <v>517</v>
      </c>
      <c r="AB1349" s="16"/>
    </row>
    <row r="1350" spans="22:28" x14ac:dyDescent="0.25">
      <c r="V1350" s="6" t="str">
        <f t="shared" si="61"/>
        <v>9384Trade and Commerce Centre Limited</v>
      </c>
      <c r="W1350" s="100">
        <v>9384</v>
      </c>
      <c r="X1350" s="101" t="s">
        <v>512</v>
      </c>
      <c r="Y1350" s="100" t="s">
        <v>470</v>
      </c>
      <c r="Z1350" s="100" t="s">
        <v>649</v>
      </c>
      <c r="AA1350" s="100" t="s">
        <v>514</v>
      </c>
      <c r="AB1350" s="16"/>
    </row>
    <row r="1351" spans="22:28" x14ac:dyDescent="0.25">
      <c r="V1351" s="6" t="str">
        <f t="shared" si="61"/>
        <v>9384Trade and Commerce Centre Limited</v>
      </c>
      <c r="W1351" s="100">
        <v>9384</v>
      </c>
      <c r="X1351" s="101" t="s">
        <v>521</v>
      </c>
      <c r="Y1351" s="100" t="s">
        <v>470</v>
      </c>
      <c r="Z1351" s="100" t="s">
        <v>513</v>
      </c>
      <c r="AA1351" s="100" t="s">
        <v>514</v>
      </c>
      <c r="AB1351" s="16"/>
    </row>
    <row r="1352" spans="22:28" x14ac:dyDescent="0.25">
      <c r="V1352" s="6" t="str">
        <f t="shared" si="61"/>
        <v>9384Trade and Commerce Centre Limited</v>
      </c>
      <c r="W1352" s="100">
        <v>9384</v>
      </c>
      <c r="X1352" s="101" t="s">
        <v>522</v>
      </c>
      <c r="Y1352" s="100" t="s">
        <v>470</v>
      </c>
      <c r="Z1352" s="100" t="s">
        <v>513</v>
      </c>
      <c r="AA1352" s="100" t="s">
        <v>514</v>
      </c>
      <c r="AB1352" s="16"/>
    </row>
    <row r="1353" spans="22:28" x14ac:dyDescent="0.25">
      <c r="V1353" s="6" t="str">
        <f t="shared" si="61"/>
        <v>9384Trade and Commerce Centre Limited</v>
      </c>
      <c r="W1353" s="100">
        <v>9384</v>
      </c>
      <c r="X1353" s="101" t="s">
        <v>538</v>
      </c>
      <c r="Y1353" s="100" t="s">
        <v>470</v>
      </c>
      <c r="Z1353" s="100" t="s">
        <v>598</v>
      </c>
      <c r="AA1353" s="100" t="s">
        <v>520</v>
      </c>
      <c r="AB1353" s="16"/>
    </row>
    <row r="1354" spans="22:28" x14ac:dyDescent="0.25">
      <c r="V1354" s="6" t="str">
        <f t="shared" si="61"/>
        <v>9384Trade and Commerce Centre Limited</v>
      </c>
      <c r="W1354" s="100">
        <v>9384</v>
      </c>
      <c r="X1354" s="101" t="s">
        <v>539</v>
      </c>
      <c r="Y1354" s="100" t="s">
        <v>470</v>
      </c>
      <c r="Z1354" s="100" t="s">
        <v>598</v>
      </c>
      <c r="AA1354" s="100" t="s">
        <v>520</v>
      </c>
      <c r="AB1354" s="16"/>
    </row>
    <row r="1355" spans="22:28" x14ac:dyDescent="0.25">
      <c r="V1355" s="6" t="str">
        <f t="shared" si="61"/>
        <v>9384Trade and Commerce Centre Limited</v>
      </c>
      <c r="W1355" s="100">
        <v>9384</v>
      </c>
      <c r="X1355" s="101" t="s">
        <v>542</v>
      </c>
      <c r="Y1355" s="100" t="s">
        <v>470</v>
      </c>
      <c r="Z1355" s="100" t="s">
        <v>524</v>
      </c>
      <c r="AA1355" s="100" t="s">
        <v>525</v>
      </c>
      <c r="AB1355" s="16"/>
    </row>
    <row r="1356" spans="22:28" x14ac:dyDescent="0.25">
      <c r="V1356" s="6" t="str">
        <f t="shared" si="61"/>
        <v>9384Trade and Commerce Centre Limited</v>
      </c>
      <c r="W1356" s="100">
        <v>9384</v>
      </c>
      <c r="X1356" s="101" t="s">
        <v>543</v>
      </c>
      <c r="Y1356" s="100" t="s">
        <v>470</v>
      </c>
      <c r="Z1356" s="100" t="s">
        <v>501</v>
      </c>
      <c r="AA1356" s="100" t="s">
        <v>497</v>
      </c>
      <c r="AB1356" s="16"/>
    </row>
    <row r="1357" spans="22:28" x14ac:dyDescent="0.25">
      <c r="V1357" s="6" t="str">
        <f t="shared" si="61"/>
        <v>9384Trade and Commerce Centre Limited</v>
      </c>
      <c r="W1357" s="100">
        <v>9384</v>
      </c>
      <c r="X1357" s="101" t="s">
        <v>546</v>
      </c>
      <c r="Y1357" s="100" t="s">
        <v>470</v>
      </c>
      <c r="Z1357" s="100" t="s">
        <v>670</v>
      </c>
      <c r="AA1357" s="100" t="s">
        <v>668</v>
      </c>
      <c r="AB1357" s="16"/>
    </row>
    <row r="1358" spans="22:28" x14ac:dyDescent="0.25">
      <c r="V1358" s="6" t="str">
        <f t="shared" si="61"/>
        <v>9384Trade and Commerce Centre Limited</v>
      </c>
      <c r="W1358" s="100">
        <v>9384</v>
      </c>
      <c r="X1358" s="101" t="s">
        <v>550</v>
      </c>
      <c r="Y1358" s="100" t="s">
        <v>470</v>
      </c>
      <c r="Z1358" s="100" t="s">
        <v>667</v>
      </c>
      <c r="AA1358" s="100" t="s">
        <v>668</v>
      </c>
      <c r="AB1358" s="16"/>
    </row>
    <row r="1359" spans="22:28" x14ac:dyDescent="0.25">
      <c r="V1359" s="6" t="str">
        <f t="shared" si="61"/>
        <v>9384Trade and Commerce Centre Limited</v>
      </c>
      <c r="W1359" s="100">
        <v>9384</v>
      </c>
      <c r="X1359" s="101" t="s">
        <v>551</v>
      </c>
      <c r="Y1359" s="100" t="s">
        <v>470</v>
      </c>
      <c r="Z1359" s="100" t="s">
        <v>664</v>
      </c>
      <c r="AA1359" s="100" t="s">
        <v>511</v>
      </c>
      <c r="AB1359" s="16"/>
    </row>
    <row r="1360" spans="22:28" x14ac:dyDescent="0.25">
      <c r="V1360" s="6" t="str">
        <f t="shared" si="61"/>
        <v>9384Trade and Commerce Centre Limited</v>
      </c>
      <c r="W1360" s="100">
        <v>9384</v>
      </c>
      <c r="X1360" s="101" t="s">
        <v>552</v>
      </c>
      <c r="Y1360" s="100" t="s">
        <v>470</v>
      </c>
      <c r="Z1360" s="100" t="s">
        <v>667</v>
      </c>
      <c r="AA1360" s="100" t="s">
        <v>668</v>
      </c>
      <c r="AB1360" s="16"/>
    </row>
    <row r="1361" spans="22:28" x14ac:dyDescent="0.25">
      <c r="V1361" s="6" t="str">
        <f t="shared" si="61"/>
        <v>9384Trade and Commerce Centre Limited</v>
      </c>
      <c r="W1361" s="100">
        <v>9384</v>
      </c>
      <c r="X1361" s="101" t="s">
        <v>553</v>
      </c>
      <c r="Y1361" s="100" t="s">
        <v>470</v>
      </c>
      <c r="Z1361" s="100" t="s">
        <v>510</v>
      </c>
      <c r="AA1361" s="100" t="s">
        <v>511</v>
      </c>
      <c r="AB1361" s="16"/>
    </row>
    <row r="1362" spans="22:28" x14ac:dyDescent="0.25">
      <c r="V1362" s="6" t="str">
        <f t="shared" si="61"/>
        <v>9384Trade and Commerce Centre Limited</v>
      </c>
      <c r="W1362" s="100">
        <v>9384</v>
      </c>
      <c r="X1362" s="101" t="s">
        <v>557</v>
      </c>
      <c r="Y1362" s="100" t="s">
        <v>470</v>
      </c>
      <c r="Z1362" s="100" t="s">
        <v>669</v>
      </c>
      <c r="AA1362" s="100" t="s">
        <v>668</v>
      </c>
      <c r="AB1362" s="16"/>
    </row>
    <row r="1363" spans="22:28" x14ac:dyDescent="0.25">
      <c r="V1363" s="6" t="str">
        <f t="shared" si="61"/>
        <v>9384Trade and Commerce Centre Limited</v>
      </c>
      <c r="W1363" s="100">
        <v>9384</v>
      </c>
      <c r="X1363" s="101" t="s">
        <v>561</v>
      </c>
      <c r="Y1363" s="100" t="s">
        <v>470</v>
      </c>
      <c r="Z1363" s="100" t="s">
        <v>665</v>
      </c>
      <c r="AA1363" s="100" t="s">
        <v>511</v>
      </c>
      <c r="AB1363" s="16"/>
    </row>
    <row r="1364" spans="22:28" x14ac:dyDescent="0.25">
      <c r="V1364" s="6" t="str">
        <f t="shared" si="61"/>
        <v>9384Trade and Commerce Centre Limited</v>
      </c>
      <c r="W1364" s="100">
        <v>9384</v>
      </c>
      <c r="X1364" s="101" t="s">
        <v>599</v>
      </c>
      <c r="Y1364" s="100" t="s">
        <v>470</v>
      </c>
      <c r="Z1364" s="100" t="s">
        <v>510</v>
      </c>
      <c r="AA1364" s="100" t="s">
        <v>511</v>
      </c>
      <c r="AB1364" s="16"/>
    </row>
    <row r="1365" spans="22:28" x14ac:dyDescent="0.25">
      <c r="V1365" s="6" t="str">
        <f t="shared" si="61"/>
        <v>9384Trade and Commerce Centre Limited</v>
      </c>
      <c r="W1365" s="100">
        <v>9384</v>
      </c>
      <c r="X1365" s="101" t="s">
        <v>604</v>
      </c>
      <c r="Y1365" s="100" t="s">
        <v>470</v>
      </c>
      <c r="Z1365" s="100" t="s">
        <v>637</v>
      </c>
      <c r="AA1365" s="100" t="s">
        <v>638</v>
      </c>
      <c r="AB1365" s="16"/>
    </row>
    <row r="1366" spans="22:28" x14ac:dyDescent="0.25">
      <c r="V1366" s="6" t="str">
        <f t="shared" si="61"/>
        <v>9384Trade and Commerce Centre Limited</v>
      </c>
      <c r="W1366" s="100">
        <v>9384</v>
      </c>
      <c r="X1366" s="101" t="s">
        <v>607</v>
      </c>
      <c r="Y1366" s="100" t="s">
        <v>470</v>
      </c>
      <c r="Z1366" s="100" t="s">
        <v>510</v>
      </c>
      <c r="AA1366" s="100" t="s">
        <v>511</v>
      </c>
      <c r="AB1366" s="16"/>
    </row>
    <row r="1367" spans="22:28" x14ac:dyDescent="0.25">
      <c r="V1367" s="6" t="str">
        <f t="shared" si="61"/>
        <v>9384Trade and Commerce Centre Limited</v>
      </c>
      <c r="W1367" s="100">
        <v>9384</v>
      </c>
      <c r="X1367" s="101" t="s">
        <v>609</v>
      </c>
      <c r="Y1367" s="100" t="s">
        <v>470</v>
      </c>
      <c r="Z1367" s="100" t="s">
        <v>670</v>
      </c>
      <c r="AA1367" s="100" t="s">
        <v>668</v>
      </c>
      <c r="AB1367" s="16"/>
    </row>
    <row r="1368" spans="22:28" x14ac:dyDescent="0.25">
      <c r="V1368" s="6" t="str">
        <f t="shared" si="61"/>
        <v>9386Christchurch</v>
      </c>
      <c r="W1368" s="100">
        <v>9386</v>
      </c>
      <c r="X1368" s="101" t="s">
        <v>544</v>
      </c>
      <c r="Y1368" s="100" t="s">
        <v>266</v>
      </c>
      <c r="Z1368" s="100" t="s">
        <v>498</v>
      </c>
      <c r="AA1368" s="100" t="s">
        <v>497</v>
      </c>
      <c r="AB1368" s="16"/>
    </row>
    <row r="1369" spans="22:28" x14ac:dyDescent="0.25">
      <c r="V1369" s="6" t="str">
        <f t="shared" si="61"/>
        <v>9386Community Education</v>
      </c>
      <c r="W1369" s="100">
        <v>9386</v>
      </c>
      <c r="X1369" s="101" t="s">
        <v>1563</v>
      </c>
      <c r="Y1369" s="100" t="s">
        <v>1565</v>
      </c>
      <c r="Z1369" s="100" t="s">
        <v>1565</v>
      </c>
      <c r="AA1369" s="100" t="s">
        <v>1565</v>
      </c>
      <c r="AB1369" s="16"/>
    </row>
    <row r="1370" spans="22:28" x14ac:dyDescent="0.25">
      <c r="V1370" s="6" t="str">
        <f t="shared" si="61"/>
        <v>9386Distance delivery</v>
      </c>
      <c r="W1370" s="100">
        <v>9386</v>
      </c>
      <c r="X1370" s="101" t="s">
        <v>1512</v>
      </c>
      <c r="Y1370" s="100" t="s">
        <v>1832</v>
      </c>
      <c r="Z1370" s="100" t="s">
        <v>1281</v>
      </c>
      <c r="AA1370" s="100" t="s">
        <v>1281</v>
      </c>
      <c r="AB1370" s="16"/>
    </row>
    <row r="1371" spans="22:28" x14ac:dyDescent="0.25">
      <c r="V1371" s="6" t="str">
        <f t="shared" si="61"/>
        <v>9386Main Campus -  Whakatane</v>
      </c>
      <c r="W1371" s="100">
        <v>9386</v>
      </c>
      <c r="X1371" s="101" t="s">
        <v>492</v>
      </c>
      <c r="Y1371" s="100" t="s">
        <v>984</v>
      </c>
      <c r="Z1371" s="100" t="s">
        <v>527</v>
      </c>
      <c r="AA1371" s="100" t="s">
        <v>525</v>
      </c>
      <c r="AB1371" s="16"/>
    </row>
    <row r="1372" spans="22:28" x14ac:dyDescent="0.25">
      <c r="V1372" s="6" t="str">
        <f t="shared" si="61"/>
        <v>9386New Plymouth</v>
      </c>
      <c r="W1372" s="100">
        <v>9386</v>
      </c>
      <c r="X1372" s="101" t="s">
        <v>515</v>
      </c>
      <c r="Y1372" s="100" t="s">
        <v>339</v>
      </c>
      <c r="Z1372" s="100" t="s">
        <v>637</v>
      </c>
      <c r="AA1372" s="100" t="s">
        <v>638</v>
      </c>
      <c r="AB1372" s="16"/>
    </row>
    <row r="1373" spans="22:28" x14ac:dyDescent="0.25">
      <c r="V1373" s="6"/>
      <c r="W1373" s="6">
        <v>9386</v>
      </c>
      <c r="X1373" s="6">
        <v>95</v>
      </c>
      <c r="Y1373" s="6" t="s">
        <v>1127</v>
      </c>
      <c r="Z1373" s="6"/>
      <c r="AA1373" s="6"/>
      <c r="AB1373" s="16"/>
    </row>
    <row r="1374" spans="22:28" x14ac:dyDescent="0.25">
      <c r="V1374" s="6" t="str">
        <f t="shared" ref="V1374:V1388" si="62">W1374&amp;Y1374</f>
        <v>9386NorthTec</v>
      </c>
      <c r="W1374" s="100">
        <v>9386</v>
      </c>
      <c r="X1374" s="101" t="s">
        <v>549</v>
      </c>
      <c r="Y1374" s="100" t="s">
        <v>994</v>
      </c>
      <c r="Z1374" s="100" t="s">
        <v>530</v>
      </c>
      <c r="AA1374" s="100" t="s">
        <v>531</v>
      </c>
      <c r="AB1374" s="16"/>
    </row>
    <row r="1375" spans="22:28" x14ac:dyDescent="0.25">
      <c r="V1375" s="6" t="str">
        <f t="shared" si="62"/>
        <v>9386NorthTec's Bay of Islands Campus</v>
      </c>
      <c r="W1375" s="100">
        <v>9386</v>
      </c>
      <c r="X1375" s="101" t="s">
        <v>548</v>
      </c>
      <c r="Y1375" s="100" t="s">
        <v>993</v>
      </c>
      <c r="Z1375" s="100" t="s">
        <v>567</v>
      </c>
      <c r="AA1375" s="100" t="s">
        <v>531</v>
      </c>
      <c r="AB1375" s="16"/>
    </row>
    <row r="1376" spans="22:28" x14ac:dyDescent="0.25">
      <c r="V1376" s="6" t="str">
        <f t="shared" si="62"/>
        <v>9386NorthTec's Kaikohe Learning Centre</v>
      </c>
      <c r="W1376" s="100">
        <v>9386</v>
      </c>
      <c r="X1376" s="101" t="s">
        <v>546</v>
      </c>
      <c r="Y1376" s="100" t="s">
        <v>991</v>
      </c>
      <c r="Z1376" s="100" t="s">
        <v>567</v>
      </c>
      <c r="AA1376" s="100" t="s">
        <v>531</v>
      </c>
      <c r="AB1376" s="16"/>
    </row>
    <row r="1377" spans="22:28" x14ac:dyDescent="0.25">
      <c r="V1377" s="6" t="str">
        <f t="shared" si="62"/>
        <v>9386NorthTec's Kaitaia Learning Centre</v>
      </c>
      <c r="W1377" s="100">
        <v>9386</v>
      </c>
      <c r="X1377" s="101" t="s">
        <v>547</v>
      </c>
      <c r="Y1377" s="100" t="s">
        <v>992</v>
      </c>
      <c r="Z1377" s="100" t="s">
        <v>567</v>
      </c>
      <c r="AA1377" s="100" t="s">
        <v>531</v>
      </c>
      <c r="AB1377" s="16"/>
    </row>
    <row r="1378" spans="22:28" x14ac:dyDescent="0.25">
      <c r="V1378" s="6" t="str">
        <f t="shared" si="62"/>
        <v>9386Poneke</v>
      </c>
      <c r="W1378" s="100">
        <v>9386</v>
      </c>
      <c r="X1378" s="101" t="s">
        <v>539</v>
      </c>
      <c r="Y1378" s="100" t="s">
        <v>987</v>
      </c>
      <c r="Z1378" s="100" t="s">
        <v>568</v>
      </c>
      <c r="AA1378" s="100" t="s">
        <v>511</v>
      </c>
      <c r="AB1378" s="16"/>
    </row>
    <row r="1379" spans="22:28" x14ac:dyDescent="0.25">
      <c r="V1379" s="6" t="str">
        <f t="shared" si="62"/>
        <v>9386Rotorua</v>
      </c>
      <c r="W1379" s="100">
        <v>9386</v>
      </c>
      <c r="X1379" s="101" t="s">
        <v>543</v>
      </c>
      <c r="Y1379" s="100" t="s">
        <v>329</v>
      </c>
      <c r="Z1379" s="100" t="s">
        <v>526</v>
      </c>
      <c r="AA1379" s="100" t="s">
        <v>525</v>
      </c>
      <c r="AB1379" s="16"/>
    </row>
    <row r="1380" spans="22:28" x14ac:dyDescent="0.25">
      <c r="V1380" s="6" t="str">
        <f t="shared" si="62"/>
        <v>9386Rotorua</v>
      </c>
      <c r="W1380" s="100">
        <v>9386</v>
      </c>
      <c r="X1380" s="101" t="s">
        <v>545</v>
      </c>
      <c r="Y1380" s="100" t="s">
        <v>329</v>
      </c>
      <c r="Z1380" s="100" t="s">
        <v>526</v>
      </c>
      <c r="AA1380" s="100" t="s">
        <v>525</v>
      </c>
      <c r="AB1380" s="16"/>
    </row>
    <row r="1381" spans="22:28" x14ac:dyDescent="0.25">
      <c r="V1381" s="6" t="str">
        <f t="shared" si="62"/>
        <v>9386St. Josephs Catholic School</v>
      </c>
      <c r="W1381" s="100">
        <v>9386</v>
      </c>
      <c r="X1381" s="101" t="s">
        <v>540</v>
      </c>
      <c r="Y1381" s="100" t="s">
        <v>988</v>
      </c>
      <c r="Z1381" s="100" t="s">
        <v>527</v>
      </c>
      <c r="AA1381" s="100" t="s">
        <v>525</v>
      </c>
      <c r="AB1381" s="16"/>
    </row>
    <row r="1382" spans="22:28" x14ac:dyDescent="0.25">
      <c r="V1382" s="6" t="str">
        <f t="shared" si="62"/>
        <v>9386Tamaki</v>
      </c>
      <c r="W1382" s="100">
        <v>9386</v>
      </c>
      <c r="X1382" s="101" t="s">
        <v>542</v>
      </c>
      <c r="Y1382" s="100" t="s">
        <v>990</v>
      </c>
      <c r="Z1382" s="100" t="s">
        <v>519</v>
      </c>
      <c r="AA1382" s="100" t="s">
        <v>520</v>
      </c>
      <c r="AB1382" s="16"/>
    </row>
    <row r="1383" spans="22:28" x14ac:dyDescent="0.25">
      <c r="V1383" s="6" t="str">
        <f t="shared" si="62"/>
        <v>9386Te Kura Kaupapa Maori o Ngati Kahungunu ki Heretaunga</v>
      </c>
      <c r="W1383" s="100">
        <v>9386</v>
      </c>
      <c r="X1383" s="101" t="s">
        <v>541</v>
      </c>
      <c r="Y1383" s="100" t="s">
        <v>989</v>
      </c>
      <c r="Z1383" s="100" t="s">
        <v>649</v>
      </c>
      <c r="AA1383" s="100" t="s">
        <v>514</v>
      </c>
      <c r="AB1383" s="16"/>
    </row>
    <row r="1384" spans="22:28" x14ac:dyDescent="0.25">
      <c r="V1384" s="6" t="str">
        <f t="shared" si="62"/>
        <v>9386Whangarei</v>
      </c>
      <c r="W1384" s="100">
        <v>9386</v>
      </c>
      <c r="X1384" s="101" t="s">
        <v>538</v>
      </c>
      <c r="Y1384" s="100" t="s">
        <v>267</v>
      </c>
      <c r="Z1384" s="100" t="s">
        <v>530</v>
      </c>
      <c r="AA1384" s="100" t="s">
        <v>531</v>
      </c>
      <c r="AB1384" s="16"/>
    </row>
    <row r="1385" spans="22:28" x14ac:dyDescent="0.25">
      <c r="V1385" s="6" t="str">
        <f t="shared" si="62"/>
        <v>9386Whangaroa</v>
      </c>
      <c r="W1385" s="100">
        <v>9386</v>
      </c>
      <c r="X1385" s="101" t="s">
        <v>537</v>
      </c>
      <c r="Y1385" s="100" t="s">
        <v>986</v>
      </c>
      <c r="Z1385" s="100" t="s">
        <v>567</v>
      </c>
      <c r="AA1385" s="100" t="s">
        <v>531</v>
      </c>
      <c r="AB1385" s="16"/>
    </row>
    <row r="1386" spans="22:28" x14ac:dyDescent="0.25">
      <c r="V1386" s="6" t="str">
        <f t="shared" si="62"/>
        <v>9388Main Campus</v>
      </c>
      <c r="W1386" s="100">
        <v>9388</v>
      </c>
      <c r="X1386" s="101" t="s">
        <v>492</v>
      </c>
      <c r="Y1386" s="100" t="s">
        <v>231</v>
      </c>
      <c r="Z1386" s="100" t="s">
        <v>658</v>
      </c>
      <c r="AA1386" s="100" t="s">
        <v>511</v>
      </c>
      <c r="AB1386" s="16"/>
    </row>
    <row r="1387" spans="22:28" x14ac:dyDescent="0.25">
      <c r="V1387" s="6" t="str">
        <f t="shared" si="62"/>
        <v>9388Masterton</v>
      </c>
      <c r="W1387" s="100">
        <v>9388</v>
      </c>
      <c r="X1387" s="101" t="s">
        <v>507</v>
      </c>
      <c r="Y1387" s="100" t="s">
        <v>277</v>
      </c>
      <c r="Z1387" s="100" t="s">
        <v>665</v>
      </c>
      <c r="AA1387" s="100" t="s">
        <v>511</v>
      </c>
      <c r="AB1387" s="16"/>
    </row>
    <row r="1388" spans="22:28" x14ac:dyDescent="0.25">
      <c r="V1388" s="6" t="str">
        <f t="shared" si="62"/>
        <v>9388Nelson</v>
      </c>
      <c r="W1388" s="100">
        <v>9388</v>
      </c>
      <c r="X1388" s="101" t="s">
        <v>508</v>
      </c>
      <c r="Y1388" s="100" t="s">
        <v>569</v>
      </c>
      <c r="Z1388" s="100" t="s">
        <v>708</v>
      </c>
      <c r="AA1388" s="100" t="s">
        <v>570</v>
      </c>
      <c r="AB1388" s="16"/>
    </row>
    <row r="1389" spans="22:28" x14ac:dyDescent="0.25">
      <c r="V1389" s="6"/>
      <c r="W1389" s="6">
        <v>9388</v>
      </c>
      <c r="X1389" s="6">
        <v>95</v>
      </c>
      <c r="Y1389" s="6" t="s">
        <v>1127</v>
      </c>
      <c r="Z1389" s="6"/>
      <c r="AA1389" s="6"/>
      <c r="AB1389" s="16"/>
    </row>
    <row r="1390" spans="22:28" x14ac:dyDescent="0.25">
      <c r="V1390" s="6" t="str">
        <f t="shared" ref="V1390:V1400" si="63">W1390&amp;Y1390</f>
        <v>9388South and Mid Canterbury</v>
      </c>
      <c r="W1390" s="100">
        <v>9388</v>
      </c>
      <c r="X1390" s="101" t="s">
        <v>515</v>
      </c>
      <c r="Y1390" s="100" t="s">
        <v>1000</v>
      </c>
      <c r="Z1390" s="100" t="s">
        <v>501</v>
      </c>
      <c r="AA1390" s="100" t="s">
        <v>497</v>
      </c>
      <c r="AB1390" s="16"/>
    </row>
    <row r="1391" spans="22:28" x14ac:dyDescent="0.25">
      <c r="V1391" s="6" t="str">
        <f t="shared" si="63"/>
        <v>9388YMCA Central</v>
      </c>
      <c r="W1391" s="100">
        <v>9388</v>
      </c>
      <c r="X1391" s="101" t="s">
        <v>522</v>
      </c>
      <c r="Y1391" s="100" t="s">
        <v>1003</v>
      </c>
      <c r="Z1391" s="100" t="s">
        <v>670</v>
      </c>
      <c r="AA1391" s="100" t="s">
        <v>668</v>
      </c>
      <c r="AB1391" s="16"/>
    </row>
    <row r="1392" spans="22:28" x14ac:dyDescent="0.25">
      <c r="V1392" s="6" t="str">
        <f t="shared" si="63"/>
        <v>9388YMCA Christchurch</v>
      </c>
      <c r="W1392" s="100">
        <v>9388</v>
      </c>
      <c r="X1392" s="101" t="s">
        <v>502</v>
      </c>
      <c r="Y1392" s="100" t="s">
        <v>995</v>
      </c>
      <c r="Z1392" s="100" t="s">
        <v>498</v>
      </c>
      <c r="AA1392" s="100" t="s">
        <v>497</v>
      </c>
      <c r="AB1392" s="16"/>
    </row>
    <row r="1393" spans="22:28" x14ac:dyDescent="0.25">
      <c r="V1393" s="6" t="str">
        <f t="shared" si="63"/>
        <v>9388YMCA Gisborne</v>
      </c>
      <c r="W1393" s="100">
        <v>9388</v>
      </c>
      <c r="X1393" s="101" t="s">
        <v>512</v>
      </c>
      <c r="Y1393" s="100" t="s">
        <v>999</v>
      </c>
      <c r="Z1393" s="100" t="s">
        <v>528</v>
      </c>
      <c r="AA1393" s="100" t="s">
        <v>529</v>
      </c>
      <c r="AB1393" s="16"/>
    </row>
    <row r="1394" spans="22:28" x14ac:dyDescent="0.25">
      <c r="V1394" s="6" t="str">
        <f t="shared" si="63"/>
        <v>9388YMCA Hawkes Bay</v>
      </c>
      <c r="W1394" s="100">
        <v>9388</v>
      </c>
      <c r="X1394" s="101" t="s">
        <v>506</v>
      </c>
      <c r="Y1394" s="100" t="s">
        <v>997</v>
      </c>
      <c r="Z1394" s="100" t="s">
        <v>649</v>
      </c>
      <c r="AA1394" s="100" t="s">
        <v>514</v>
      </c>
      <c r="AB1394" s="16"/>
    </row>
    <row r="1395" spans="22:28" x14ac:dyDescent="0.25">
      <c r="V1395" s="6" t="str">
        <f t="shared" si="63"/>
        <v>9388YMCA Invercargill</v>
      </c>
      <c r="W1395" s="100">
        <v>9388</v>
      </c>
      <c r="X1395" s="101" t="s">
        <v>504</v>
      </c>
      <c r="Y1395" s="100" t="s">
        <v>996</v>
      </c>
      <c r="Z1395" s="100" t="s">
        <v>720</v>
      </c>
      <c r="AA1395" s="100" t="s">
        <v>721</v>
      </c>
      <c r="AB1395" s="16"/>
    </row>
    <row r="1396" spans="22:28" x14ac:dyDescent="0.25">
      <c r="V1396" s="6" t="str">
        <f t="shared" si="63"/>
        <v>9388YMCA New Plymouth</v>
      </c>
      <c r="W1396" s="100">
        <v>9388</v>
      </c>
      <c r="X1396" s="101" t="s">
        <v>509</v>
      </c>
      <c r="Y1396" s="100" t="s">
        <v>998</v>
      </c>
      <c r="Z1396" s="100" t="s">
        <v>637</v>
      </c>
      <c r="AA1396" s="100" t="s">
        <v>638</v>
      </c>
      <c r="AB1396" s="16"/>
    </row>
    <row r="1397" spans="22:28" x14ac:dyDescent="0.25">
      <c r="V1397" s="6" t="str">
        <f t="shared" si="63"/>
        <v>9388YMCA Porirua</v>
      </c>
      <c r="W1397" s="100">
        <v>9388</v>
      </c>
      <c r="X1397" s="101" t="s">
        <v>540</v>
      </c>
      <c r="Y1397" s="100" t="s">
        <v>1833</v>
      </c>
      <c r="Z1397" s="100" t="s">
        <v>510</v>
      </c>
      <c r="AA1397" s="100" t="s">
        <v>511</v>
      </c>
      <c r="AB1397" s="16"/>
    </row>
    <row r="1398" spans="22:28" x14ac:dyDescent="0.25">
      <c r="V1398" s="6" t="str">
        <f t="shared" si="63"/>
        <v>9388YMCA Tauranga</v>
      </c>
      <c r="W1398" s="100">
        <v>9388</v>
      </c>
      <c r="X1398" s="101" t="s">
        <v>521</v>
      </c>
      <c r="Y1398" s="100" t="s">
        <v>1002</v>
      </c>
      <c r="Z1398" s="100" t="s">
        <v>524</v>
      </c>
      <c r="AA1398" s="100" t="s">
        <v>525</v>
      </c>
      <c r="AB1398" s="16"/>
    </row>
    <row r="1399" spans="22:28" x14ac:dyDescent="0.25">
      <c r="V1399" s="6" t="str">
        <f t="shared" si="63"/>
        <v>9388YMCA Wellington</v>
      </c>
      <c r="W1399" s="100">
        <v>9388</v>
      </c>
      <c r="X1399" s="101" t="s">
        <v>518</v>
      </c>
      <c r="Y1399" s="100" t="s">
        <v>1001</v>
      </c>
      <c r="Z1399" s="100" t="s">
        <v>568</v>
      </c>
      <c r="AA1399" s="100" t="s">
        <v>511</v>
      </c>
      <c r="AB1399" s="16"/>
    </row>
    <row r="1400" spans="22:28" x14ac:dyDescent="0.25">
      <c r="V1400" s="6" t="str">
        <f t="shared" si="63"/>
        <v>9390Main Campus</v>
      </c>
      <c r="W1400" s="100">
        <v>9390</v>
      </c>
      <c r="X1400" s="101" t="s">
        <v>492</v>
      </c>
      <c r="Y1400" s="100" t="s">
        <v>231</v>
      </c>
      <c r="Z1400" s="100" t="s">
        <v>526</v>
      </c>
      <c r="AA1400" s="100" t="s">
        <v>525</v>
      </c>
      <c r="AB1400" s="16"/>
    </row>
    <row r="1401" spans="22:28" x14ac:dyDescent="0.25">
      <c r="V1401" s="6"/>
      <c r="W1401" s="6">
        <v>9390</v>
      </c>
      <c r="X1401" s="6">
        <v>95</v>
      </c>
      <c r="Y1401" s="6" t="s">
        <v>1127</v>
      </c>
      <c r="Z1401" s="6"/>
      <c r="AA1401" s="6"/>
      <c r="AB1401" s="16"/>
    </row>
    <row r="1402" spans="22:28" x14ac:dyDescent="0.25">
      <c r="V1402" s="6" t="str">
        <f>W1402&amp;Y1402</f>
        <v>9392Main Campus</v>
      </c>
      <c r="W1402" s="100">
        <v>9392</v>
      </c>
      <c r="X1402" s="101" t="s">
        <v>492</v>
      </c>
      <c r="Y1402" s="100" t="s">
        <v>231</v>
      </c>
      <c r="Z1402" s="100" t="s">
        <v>503</v>
      </c>
      <c r="AA1402" s="100" t="s">
        <v>500</v>
      </c>
      <c r="AB1402" s="16"/>
    </row>
    <row r="1403" spans="22:28" x14ac:dyDescent="0.25">
      <c r="V1403" s="6"/>
      <c r="W1403" s="6">
        <v>9392</v>
      </c>
      <c r="X1403" s="6">
        <v>95</v>
      </c>
      <c r="Y1403" s="6" t="s">
        <v>1127</v>
      </c>
      <c r="Z1403" s="6"/>
      <c r="AA1403" s="6"/>
      <c r="AB1403" s="16"/>
    </row>
    <row r="1404" spans="22:28" x14ac:dyDescent="0.25">
      <c r="V1404" s="6" t="str">
        <f>W1404&amp;Y1404</f>
        <v>9393Main Campus</v>
      </c>
      <c r="W1404" s="100">
        <v>9393</v>
      </c>
      <c r="X1404" s="101" t="s">
        <v>492</v>
      </c>
      <c r="Y1404" s="100" t="s">
        <v>231</v>
      </c>
      <c r="Z1404" s="100" t="s">
        <v>708</v>
      </c>
      <c r="AA1404" s="100" t="s">
        <v>570</v>
      </c>
      <c r="AB1404" s="16"/>
    </row>
    <row r="1405" spans="22:28" x14ac:dyDescent="0.25">
      <c r="V1405" s="6"/>
      <c r="W1405" s="6">
        <v>9393</v>
      </c>
      <c r="X1405" s="6">
        <v>95</v>
      </c>
      <c r="Y1405" s="6" t="s">
        <v>1127</v>
      </c>
      <c r="Z1405" s="6"/>
      <c r="AA1405" s="6"/>
      <c r="AB1405" s="16"/>
    </row>
    <row r="1406" spans="22:28" x14ac:dyDescent="0.25">
      <c r="V1406" s="6" t="str">
        <f>W1406&amp;Y1406</f>
        <v>9399Main Campus</v>
      </c>
      <c r="W1406" s="100">
        <v>9399</v>
      </c>
      <c r="X1406" s="101" t="s">
        <v>492</v>
      </c>
      <c r="Y1406" s="100" t="s">
        <v>231</v>
      </c>
      <c r="Z1406" s="100" t="s">
        <v>568</v>
      </c>
      <c r="AA1406" s="100" t="s">
        <v>511</v>
      </c>
      <c r="AB1406" s="16"/>
    </row>
    <row r="1407" spans="22:28" x14ac:dyDescent="0.25">
      <c r="V1407" s="6"/>
      <c r="W1407" s="6">
        <v>9399</v>
      </c>
      <c r="X1407" s="6">
        <v>95</v>
      </c>
      <c r="Y1407" s="6" t="s">
        <v>1127</v>
      </c>
      <c r="Z1407" s="6"/>
      <c r="AA1407" s="6"/>
      <c r="AB1407" s="16"/>
    </row>
    <row r="1408" spans="22:28" x14ac:dyDescent="0.25">
      <c r="V1408" s="6" t="str">
        <f>W1408&amp;Y1408</f>
        <v>9401Main Campus</v>
      </c>
      <c r="W1408" s="100">
        <v>9401</v>
      </c>
      <c r="X1408" s="101" t="s">
        <v>492</v>
      </c>
      <c r="Y1408" s="100" t="s">
        <v>231</v>
      </c>
      <c r="Z1408" s="100" t="s">
        <v>528</v>
      </c>
      <c r="AA1408" s="100" t="s">
        <v>529</v>
      </c>
      <c r="AB1408" s="16"/>
    </row>
    <row r="1409" spans="22:28" x14ac:dyDescent="0.25">
      <c r="V1409" s="6"/>
      <c r="W1409" s="6">
        <v>9401</v>
      </c>
      <c r="X1409" s="6">
        <v>95</v>
      </c>
      <c r="Y1409" s="6" t="s">
        <v>1127</v>
      </c>
      <c r="Z1409" s="6"/>
      <c r="AA1409" s="6"/>
      <c r="AB1409" s="16"/>
    </row>
    <row r="1410" spans="22:28" x14ac:dyDescent="0.25">
      <c r="V1410" s="6" t="str">
        <f>W1410&amp;Y1410</f>
        <v>9429Gisborne Design School</v>
      </c>
      <c r="W1410" s="100">
        <v>9429</v>
      </c>
      <c r="X1410" s="101" t="s">
        <v>502</v>
      </c>
      <c r="Y1410" s="100" t="s">
        <v>1834</v>
      </c>
      <c r="Z1410" s="100" t="s">
        <v>528</v>
      </c>
      <c r="AA1410" s="100" t="s">
        <v>529</v>
      </c>
      <c r="AB1410" s="16"/>
    </row>
    <row r="1411" spans="22:28" x14ac:dyDescent="0.25">
      <c r="V1411" s="6" t="str">
        <f>W1411&amp;Y1411</f>
        <v>9429Main Campus</v>
      </c>
      <c r="W1411" s="100">
        <v>9429</v>
      </c>
      <c r="X1411" s="101" t="s">
        <v>492</v>
      </c>
      <c r="Y1411" s="100" t="s">
        <v>231</v>
      </c>
      <c r="Z1411" s="100" t="s">
        <v>667</v>
      </c>
      <c r="AA1411" s="100" t="s">
        <v>668</v>
      </c>
      <c r="AB1411" s="16"/>
    </row>
    <row r="1412" spans="22:28" x14ac:dyDescent="0.25">
      <c r="V1412" s="6" t="str">
        <f>W1412&amp;Y1412</f>
        <v>9429Manawatu Prison</v>
      </c>
      <c r="W1412" s="100">
        <v>9429</v>
      </c>
      <c r="X1412" s="101" t="s">
        <v>506</v>
      </c>
      <c r="Y1412" s="100" t="s">
        <v>285</v>
      </c>
      <c r="Z1412" s="100" t="s">
        <v>667</v>
      </c>
      <c r="AA1412" s="100" t="s">
        <v>668</v>
      </c>
      <c r="AB1412" s="16"/>
    </row>
    <row r="1413" spans="22:28" x14ac:dyDescent="0.25">
      <c r="V1413" s="6"/>
      <c r="W1413" s="6">
        <v>9429</v>
      </c>
      <c r="X1413" s="6">
        <v>95</v>
      </c>
      <c r="Y1413" s="6" t="s">
        <v>1127</v>
      </c>
      <c r="Z1413" s="6"/>
      <c r="AA1413" s="6"/>
      <c r="AB1413" s="16"/>
    </row>
    <row r="1414" spans="22:28" x14ac:dyDescent="0.25">
      <c r="V1414" s="6" t="str">
        <f t="shared" ref="V1414:V1423" si="64">W1414&amp;Y1414</f>
        <v>9429Whangarei Design School</v>
      </c>
      <c r="W1414" s="100">
        <v>9429</v>
      </c>
      <c r="X1414" s="101" t="s">
        <v>504</v>
      </c>
      <c r="Y1414" s="100" t="s">
        <v>1835</v>
      </c>
      <c r="Z1414" s="100" t="s">
        <v>530</v>
      </c>
      <c r="AA1414" s="100" t="s">
        <v>531</v>
      </c>
      <c r="AB1414" s="16"/>
    </row>
    <row r="1415" spans="22:28" x14ac:dyDescent="0.25">
      <c r="V1415" s="6" t="str">
        <f t="shared" si="64"/>
        <v>9436East Tamaki Branch</v>
      </c>
      <c r="W1415" s="100">
        <v>9436</v>
      </c>
      <c r="X1415" s="101" t="s">
        <v>508</v>
      </c>
      <c r="Y1415" s="100" t="s">
        <v>1008</v>
      </c>
      <c r="Z1415" s="100" t="s">
        <v>580</v>
      </c>
      <c r="AA1415" s="100" t="s">
        <v>520</v>
      </c>
      <c r="AB1415" s="16"/>
    </row>
    <row r="1416" spans="22:28" x14ac:dyDescent="0.25">
      <c r="V1416" s="6" t="str">
        <f t="shared" si="64"/>
        <v>9436Hamilton Branch</v>
      </c>
      <c r="W1416" s="100">
        <v>9436</v>
      </c>
      <c r="X1416" s="101" t="s">
        <v>512</v>
      </c>
      <c r="Y1416" s="100" t="s">
        <v>1010</v>
      </c>
      <c r="Z1416" s="100" t="s">
        <v>516</v>
      </c>
      <c r="AA1416" s="100" t="s">
        <v>517</v>
      </c>
      <c r="AB1416" s="16"/>
    </row>
    <row r="1417" spans="22:28" x14ac:dyDescent="0.25">
      <c r="V1417" s="6" t="str">
        <f t="shared" si="64"/>
        <v>9436Hastings Branch</v>
      </c>
      <c r="W1417" s="100">
        <v>9436</v>
      </c>
      <c r="X1417" s="101" t="s">
        <v>533</v>
      </c>
      <c r="Y1417" s="100" t="s">
        <v>1014</v>
      </c>
      <c r="Z1417" s="100" t="s">
        <v>649</v>
      </c>
      <c r="AA1417" s="100" t="s">
        <v>514</v>
      </c>
      <c r="AB1417" s="16"/>
    </row>
    <row r="1418" spans="22:28" x14ac:dyDescent="0.25">
      <c r="V1418" s="6" t="str">
        <f t="shared" si="64"/>
        <v>9436Henderson Branch</v>
      </c>
      <c r="W1418" s="100">
        <v>9436</v>
      </c>
      <c r="X1418" s="101" t="s">
        <v>507</v>
      </c>
      <c r="Y1418" s="100" t="s">
        <v>1007</v>
      </c>
      <c r="Z1418" s="100" t="s">
        <v>587</v>
      </c>
      <c r="AA1418" s="100" t="s">
        <v>520</v>
      </c>
      <c r="AB1418" s="16"/>
    </row>
    <row r="1419" spans="22:28" x14ac:dyDescent="0.25">
      <c r="V1419" s="6" t="str">
        <f t="shared" si="64"/>
        <v>9436Kaikohe Branch</v>
      </c>
      <c r="W1419" s="100">
        <v>9436</v>
      </c>
      <c r="X1419" s="101" t="s">
        <v>502</v>
      </c>
      <c r="Y1419" s="100" t="s">
        <v>1005</v>
      </c>
      <c r="Z1419" s="100" t="s">
        <v>567</v>
      </c>
      <c r="AA1419" s="100" t="s">
        <v>531</v>
      </c>
      <c r="AB1419" s="16"/>
    </row>
    <row r="1420" spans="22:28" x14ac:dyDescent="0.25">
      <c r="V1420" s="6" t="str">
        <f t="shared" si="64"/>
        <v>9436Kaitaia Branch</v>
      </c>
      <c r="W1420" s="100">
        <v>9436</v>
      </c>
      <c r="X1420" s="101" t="s">
        <v>522</v>
      </c>
      <c r="Y1420" s="100" t="s">
        <v>400</v>
      </c>
      <c r="Z1420" s="100" t="s">
        <v>567</v>
      </c>
      <c r="AA1420" s="100" t="s">
        <v>531</v>
      </c>
      <c r="AB1420" s="16"/>
    </row>
    <row r="1421" spans="22:28" x14ac:dyDescent="0.25">
      <c r="V1421" s="6" t="str">
        <f t="shared" si="64"/>
        <v>9436Kapiti Branch</v>
      </c>
      <c r="W1421" s="100">
        <v>9436</v>
      </c>
      <c r="X1421" s="101" t="s">
        <v>536</v>
      </c>
      <c r="Y1421" s="100" t="s">
        <v>1017</v>
      </c>
      <c r="Z1421" s="100" t="s">
        <v>664</v>
      </c>
      <c r="AA1421" s="100" t="s">
        <v>511</v>
      </c>
      <c r="AB1421" s="16"/>
    </row>
    <row r="1422" spans="22:28" x14ac:dyDescent="0.25">
      <c r="V1422" s="6" t="str">
        <f t="shared" si="64"/>
        <v>9436Napier Branch</v>
      </c>
      <c r="W1422" s="100">
        <v>9436</v>
      </c>
      <c r="X1422" s="101" t="s">
        <v>492</v>
      </c>
      <c r="Y1422" s="100" t="s">
        <v>1004</v>
      </c>
      <c r="Z1422" s="100" t="s">
        <v>513</v>
      </c>
      <c r="AA1422" s="100" t="s">
        <v>514</v>
      </c>
      <c r="AB1422" s="16"/>
    </row>
    <row r="1423" spans="22:28" x14ac:dyDescent="0.25">
      <c r="V1423" s="6" t="str">
        <f t="shared" si="64"/>
        <v>9436New Plymouth Branch</v>
      </c>
      <c r="W1423" s="100">
        <v>9436</v>
      </c>
      <c r="X1423" s="101" t="s">
        <v>518</v>
      </c>
      <c r="Y1423" s="100" t="s">
        <v>1012</v>
      </c>
      <c r="Z1423" s="100" t="s">
        <v>637</v>
      </c>
      <c r="AA1423" s="100" t="s">
        <v>638</v>
      </c>
      <c r="AB1423" s="16"/>
    </row>
    <row r="1424" spans="22:28" x14ac:dyDescent="0.25">
      <c r="V1424" s="6"/>
      <c r="W1424" s="6">
        <v>9436</v>
      </c>
      <c r="X1424" s="6">
        <v>95</v>
      </c>
      <c r="Y1424" s="6" t="s">
        <v>1127</v>
      </c>
      <c r="Z1424" s="6"/>
      <c r="AA1424" s="6"/>
      <c r="AB1424" s="16"/>
    </row>
    <row r="1425" spans="22:28" x14ac:dyDescent="0.25">
      <c r="V1425" s="6" t="str">
        <f t="shared" ref="V1425:V1432" si="65">W1425&amp;Y1425</f>
        <v>9436North Shore Branch</v>
      </c>
      <c r="W1425" s="100">
        <v>9436</v>
      </c>
      <c r="X1425" s="101" t="s">
        <v>506</v>
      </c>
      <c r="Y1425" s="100" t="s">
        <v>1006</v>
      </c>
      <c r="Z1425" s="100" t="s">
        <v>578</v>
      </c>
      <c r="AA1425" s="100" t="s">
        <v>520</v>
      </c>
      <c r="AB1425" s="16"/>
    </row>
    <row r="1426" spans="22:28" x14ac:dyDescent="0.25">
      <c r="V1426" s="6" t="str">
        <f t="shared" si="65"/>
        <v>9436Palmerston North Branch</v>
      </c>
      <c r="W1426" s="100">
        <v>9436</v>
      </c>
      <c r="X1426" s="101" t="s">
        <v>521</v>
      </c>
      <c r="Y1426" s="100" t="s">
        <v>1013</v>
      </c>
      <c r="Z1426" s="100" t="s">
        <v>667</v>
      </c>
      <c r="AA1426" s="100" t="s">
        <v>668</v>
      </c>
      <c r="AB1426" s="16"/>
    </row>
    <row r="1427" spans="22:28" x14ac:dyDescent="0.25">
      <c r="V1427" s="6" t="str">
        <f t="shared" si="65"/>
        <v>9436Rotorua Branch</v>
      </c>
      <c r="W1427" s="100">
        <v>9436</v>
      </c>
      <c r="X1427" s="101" t="s">
        <v>515</v>
      </c>
      <c r="Y1427" s="100" t="s">
        <v>1011</v>
      </c>
      <c r="Z1427" s="100" t="s">
        <v>526</v>
      </c>
      <c r="AA1427" s="100" t="s">
        <v>525</v>
      </c>
      <c r="AB1427" s="16"/>
    </row>
    <row r="1428" spans="22:28" x14ac:dyDescent="0.25">
      <c r="V1428" s="6" t="str">
        <f t="shared" si="65"/>
        <v>9436Tauranga Branch</v>
      </c>
      <c r="W1428" s="100">
        <v>9436</v>
      </c>
      <c r="X1428" s="101" t="s">
        <v>509</v>
      </c>
      <c r="Y1428" s="100" t="s">
        <v>1009</v>
      </c>
      <c r="Z1428" s="100" t="s">
        <v>524</v>
      </c>
      <c r="AA1428" s="100" t="s">
        <v>525</v>
      </c>
      <c r="AB1428" s="16"/>
    </row>
    <row r="1429" spans="22:28" x14ac:dyDescent="0.25">
      <c r="V1429" s="6" t="str">
        <f t="shared" si="65"/>
        <v>9436Wanganui Branch</v>
      </c>
      <c r="W1429" s="100">
        <v>9436</v>
      </c>
      <c r="X1429" s="101" t="s">
        <v>535</v>
      </c>
      <c r="Y1429" s="100" t="s">
        <v>1016</v>
      </c>
      <c r="Z1429" s="100" t="s">
        <v>670</v>
      </c>
      <c r="AA1429" s="100" t="s">
        <v>668</v>
      </c>
      <c r="AB1429" s="16"/>
    </row>
    <row r="1430" spans="22:28" x14ac:dyDescent="0.25">
      <c r="V1430" s="6" t="str">
        <f t="shared" si="65"/>
        <v>9436Wellington Branch</v>
      </c>
      <c r="W1430" s="100">
        <v>9436</v>
      </c>
      <c r="X1430" s="101" t="s">
        <v>534</v>
      </c>
      <c r="Y1430" s="100" t="s">
        <v>1015</v>
      </c>
      <c r="Z1430" s="100" t="s">
        <v>658</v>
      </c>
      <c r="AA1430" s="100" t="s">
        <v>511</v>
      </c>
      <c r="AB1430" s="16"/>
    </row>
    <row r="1431" spans="22:28" x14ac:dyDescent="0.25">
      <c r="V1431" s="6" t="str">
        <f t="shared" si="65"/>
        <v>9436Whangarei Branch</v>
      </c>
      <c r="W1431" s="100">
        <v>9436</v>
      </c>
      <c r="X1431" s="101" t="s">
        <v>504</v>
      </c>
      <c r="Y1431" s="100" t="s">
        <v>399</v>
      </c>
      <c r="Z1431" s="100" t="s">
        <v>530</v>
      </c>
      <c r="AA1431" s="100" t="s">
        <v>531</v>
      </c>
      <c r="AB1431" s="16"/>
    </row>
    <row r="1432" spans="22:28" x14ac:dyDescent="0.25">
      <c r="V1432" s="6" t="str">
        <f t="shared" si="65"/>
        <v>9458Main Campus</v>
      </c>
      <c r="W1432" s="100">
        <v>9458</v>
      </c>
      <c r="X1432" s="101" t="s">
        <v>492</v>
      </c>
      <c r="Y1432" s="100" t="s">
        <v>231</v>
      </c>
      <c r="Z1432" s="100" t="s">
        <v>693</v>
      </c>
      <c r="AA1432" s="100" t="s">
        <v>694</v>
      </c>
      <c r="AB1432" s="16"/>
    </row>
    <row r="1433" spans="22:28" x14ac:dyDescent="0.25">
      <c r="V1433" s="6"/>
      <c r="W1433" s="6">
        <v>9458</v>
      </c>
      <c r="X1433" s="6">
        <v>95</v>
      </c>
      <c r="Y1433" s="6" t="s">
        <v>1127</v>
      </c>
      <c r="Z1433" s="6"/>
      <c r="AA1433" s="6"/>
      <c r="AB1433" s="16"/>
    </row>
    <row r="1434" spans="22:28" x14ac:dyDescent="0.25">
      <c r="V1434" s="6" t="str">
        <f>W1434&amp;Y1434</f>
        <v>9471Main Campus</v>
      </c>
      <c r="W1434" s="100">
        <v>9471</v>
      </c>
      <c r="X1434" s="101" t="s">
        <v>492</v>
      </c>
      <c r="Y1434" s="100" t="s">
        <v>231</v>
      </c>
      <c r="Z1434" s="100" t="s">
        <v>580</v>
      </c>
      <c r="AA1434" s="100" t="s">
        <v>520</v>
      </c>
      <c r="AB1434" s="16"/>
    </row>
    <row r="1435" spans="22:28" x14ac:dyDescent="0.25">
      <c r="V1435" s="6"/>
      <c r="W1435" s="6">
        <v>9471</v>
      </c>
      <c r="X1435" s="6">
        <v>95</v>
      </c>
      <c r="Y1435" s="6" t="s">
        <v>1127</v>
      </c>
      <c r="Z1435" s="6"/>
      <c r="AA1435" s="6"/>
      <c r="AB1435" s="16"/>
    </row>
    <row r="1436" spans="22:28" x14ac:dyDescent="0.25">
      <c r="V1436" s="6" t="str">
        <f>W1436&amp;Y1436</f>
        <v>9486Main Campus</v>
      </c>
      <c r="W1436" s="100">
        <v>9486</v>
      </c>
      <c r="X1436" s="101" t="s">
        <v>492</v>
      </c>
      <c r="Y1436" s="100" t="s">
        <v>231</v>
      </c>
      <c r="Z1436" s="100" t="s">
        <v>503</v>
      </c>
      <c r="AA1436" s="100" t="s">
        <v>500</v>
      </c>
      <c r="AB1436" s="16"/>
    </row>
    <row r="1437" spans="22:28" x14ac:dyDescent="0.25">
      <c r="V1437" s="6"/>
      <c r="W1437" s="6">
        <v>9486</v>
      </c>
      <c r="X1437" s="6">
        <v>95</v>
      </c>
      <c r="Y1437" s="6" t="s">
        <v>1127</v>
      </c>
      <c r="Z1437" s="6"/>
      <c r="AA1437" s="6"/>
      <c r="AB1437" s="16"/>
    </row>
    <row r="1438" spans="22:28" x14ac:dyDescent="0.25">
      <c r="V1438" s="6" t="str">
        <f>W1438&amp;Y1438</f>
        <v>9504Main Campus</v>
      </c>
      <c r="W1438" s="100">
        <v>9504</v>
      </c>
      <c r="X1438" s="101" t="s">
        <v>492</v>
      </c>
      <c r="Y1438" s="100" t="s">
        <v>231</v>
      </c>
      <c r="Z1438" s="100" t="s">
        <v>530</v>
      </c>
      <c r="AA1438" s="100" t="s">
        <v>531</v>
      </c>
      <c r="AB1438" s="16"/>
    </row>
    <row r="1439" spans="22:28" x14ac:dyDescent="0.25">
      <c r="V1439" s="6"/>
      <c r="W1439" s="6">
        <v>9504</v>
      </c>
      <c r="X1439" s="6">
        <v>95</v>
      </c>
      <c r="Y1439" s="6" t="s">
        <v>1127</v>
      </c>
      <c r="Z1439" s="6"/>
      <c r="AA1439" s="6"/>
      <c r="AB1439" s="16"/>
    </row>
    <row r="1440" spans="22:28" x14ac:dyDescent="0.25">
      <c r="V1440" s="6" t="str">
        <f>W1440&amp;Y1440</f>
        <v>9508Main Campus</v>
      </c>
      <c r="W1440" s="100">
        <v>9508</v>
      </c>
      <c r="X1440" s="101" t="s">
        <v>492</v>
      </c>
      <c r="Y1440" s="100" t="s">
        <v>231</v>
      </c>
      <c r="Z1440" s="100" t="s">
        <v>519</v>
      </c>
      <c r="AA1440" s="100" t="s">
        <v>520</v>
      </c>
      <c r="AB1440" s="16"/>
    </row>
    <row r="1441" spans="22:28" x14ac:dyDescent="0.25">
      <c r="V1441" s="6"/>
      <c r="W1441" s="6">
        <v>9508</v>
      </c>
      <c r="X1441" s="6">
        <v>95</v>
      </c>
      <c r="Y1441" s="6" t="s">
        <v>1127</v>
      </c>
      <c r="Z1441" s="6"/>
      <c r="AA1441" s="6"/>
      <c r="AB1441" s="16"/>
    </row>
    <row r="1442" spans="22:28" x14ac:dyDescent="0.25">
      <c r="V1442" s="6" t="str">
        <f>W1442&amp;Y1442</f>
        <v>9513ACTS Wanganui Campus</v>
      </c>
      <c r="W1442" s="100">
        <v>9513</v>
      </c>
      <c r="X1442" s="101" t="s">
        <v>504</v>
      </c>
      <c r="Y1442" s="100" t="s">
        <v>1018</v>
      </c>
      <c r="Z1442" s="100" t="s">
        <v>670</v>
      </c>
      <c r="AA1442" s="100" t="s">
        <v>668</v>
      </c>
      <c r="AB1442" s="16"/>
    </row>
    <row r="1443" spans="22:28" x14ac:dyDescent="0.25">
      <c r="V1443" s="6" t="str">
        <f>W1443&amp;Y1443</f>
        <v>9513Main Campus</v>
      </c>
      <c r="W1443" s="100">
        <v>9513</v>
      </c>
      <c r="X1443" s="101" t="s">
        <v>492</v>
      </c>
      <c r="Y1443" s="100" t="s">
        <v>231</v>
      </c>
      <c r="Z1443" s="100" t="s">
        <v>519</v>
      </c>
      <c r="AA1443" s="100" t="s">
        <v>520</v>
      </c>
      <c r="AB1443" s="16"/>
    </row>
    <row r="1444" spans="22:28" x14ac:dyDescent="0.25">
      <c r="V1444" s="6" t="str">
        <f>W1444&amp;Y1444</f>
        <v>9513Manukau</v>
      </c>
      <c r="W1444" s="100">
        <v>9513</v>
      </c>
      <c r="X1444" s="101" t="s">
        <v>502</v>
      </c>
      <c r="Y1444" s="100" t="s">
        <v>352</v>
      </c>
      <c r="Z1444" s="100" t="s">
        <v>580</v>
      </c>
      <c r="AA1444" s="100" t="s">
        <v>520</v>
      </c>
      <c r="AB1444" s="16"/>
    </row>
    <row r="1445" spans="22:28" x14ac:dyDescent="0.25">
      <c r="V1445" s="6"/>
      <c r="W1445" s="6">
        <v>9513</v>
      </c>
      <c r="X1445" s="6">
        <v>95</v>
      </c>
      <c r="Y1445" s="6" t="s">
        <v>1127</v>
      </c>
      <c r="Z1445" s="6"/>
      <c r="AA1445" s="6"/>
      <c r="AB1445" s="16"/>
    </row>
    <row r="1446" spans="22:28" x14ac:dyDescent="0.25">
      <c r="V1446" s="6" t="str">
        <f>W1446&amp;Y1446</f>
        <v>9515ARCMF</v>
      </c>
      <c r="W1446" s="100">
        <v>9515</v>
      </c>
      <c r="X1446" s="101" t="s">
        <v>507</v>
      </c>
      <c r="Y1446" s="100" t="s">
        <v>1837</v>
      </c>
      <c r="Z1446" s="100" t="s">
        <v>578</v>
      </c>
      <c r="AA1446" s="100" t="s">
        <v>520</v>
      </c>
      <c r="AB1446" s="16"/>
    </row>
    <row r="1447" spans="22:28" x14ac:dyDescent="0.25">
      <c r="V1447" s="6" t="str">
        <f>W1447&amp;Y1447</f>
        <v>9515ARWCF</v>
      </c>
      <c r="W1447" s="100">
        <v>9515</v>
      </c>
      <c r="X1447" s="101" t="s">
        <v>506</v>
      </c>
      <c r="Y1447" s="100" t="s">
        <v>1836</v>
      </c>
      <c r="Z1447" s="100" t="s">
        <v>580</v>
      </c>
      <c r="AA1447" s="100" t="s">
        <v>520</v>
      </c>
      <c r="AB1447" s="16"/>
    </row>
    <row r="1448" spans="22:28" x14ac:dyDescent="0.25">
      <c r="V1448" s="6" t="str">
        <f>W1448&amp;Y1448</f>
        <v>9515East Auckland</v>
      </c>
      <c r="W1448" s="100">
        <v>9515</v>
      </c>
      <c r="X1448" s="101" t="s">
        <v>504</v>
      </c>
      <c r="Y1448" s="100" t="s">
        <v>1020</v>
      </c>
      <c r="Z1448" s="100" t="s">
        <v>519</v>
      </c>
      <c r="AA1448" s="100" t="s">
        <v>520</v>
      </c>
      <c r="AB1448" s="16"/>
    </row>
    <row r="1449" spans="22:28" x14ac:dyDescent="0.25">
      <c r="V1449" s="6"/>
      <c r="W1449" s="6">
        <v>9515</v>
      </c>
      <c r="X1449" s="6">
        <v>95</v>
      </c>
      <c r="Y1449" s="6" t="s">
        <v>1127</v>
      </c>
      <c r="Z1449" s="6"/>
      <c r="AA1449" s="6"/>
      <c r="AB1449" s="16"/>
    </row>
    <row r="1450" spans="22:28" x14ac:dyDescent="0.25">
      <c r="V1450" s="6" t="str">
        <f>W1450&amp;Y1450</f>
        <v>9515South Auckland</v>
      </c>
      <c r="W1450" s="100">
        <v>9515</v>
      </c>
      <c r="X1450" s="101" t="s">
        <v>502</v>
      </c>
      <c r="Y1450" s="100" t="s">
        <v>985</v>
      </c>
      <c r="Z1450" s="100" t="s">
        <v>580</v>
      </c>
      <c r="AA1450" s="100" t="s">
        <v>520</v>
      </c>
      <c r="AB1450" s="16"/>
    </row>
    <row r="1451" spans="22:28" x14ac:dyDescent="0.25">
      <c r="V1451" s="6" t="str">
        <f>W1451&amp;Y1451</f>
        <v>9515West Auckland</v>
      </c>
      <c r="W1451" s="100">
        <v>9515</v>
      </c>
      <c r="X1451" s="101" t="s">
        <v>492</v>
      </c>
      <c r="Y1451" s="100" t="s">
        <v>1019</v>
      </c>
      <c r="Z1451" s="100" t="s">
        <v>587</v>
      </c>
      <c r="AA1451" s="100" t="s">
        <v>520</v>
      </c>
      <c r="AB1451" s="16"/>
    </row>
    <row r="1452" spans="22:28" x14ac:dyDescent="0.25">
      <c r="V1452" s="6" t="str">
        <f>W1452&amp;Y1452</f>
        <v>9522Main Campus</v>
      </c>
      <c r="W1452" s="100">
        <v>9522</v>
      </c>
      <c r="X1452" s="101" t="s">
        <v>492</v>
      </c>
      <c r="Y1452" s="100" t="s">
        <v>231</v>
      </c>
      <c r="Z1452" s="100" t="s">
        <v>660</v>
      </c>
      <c r="AA1452" s="100" t="s">
        <v>517</v>
      </c>
      <c r="AB1452" s="16"/>
    </row>
    <row r="1453" spans="22:28" x14ac:dyDescent="0.25">
      <c r="V1453" s="6"/>
      <c r="W1453" s="6">
        <v>9522</v>
      </c>
      <c r="X1453" s="6">
        <v>95</v>
      </c>
      <c r="Y1453" s="6" t="s">
        <v>1127</v>
      </c>
      <c r="Z1453" s="6"/>
      <c r="AA1453" s="6"/>
      <c r="AB1453" s="16"/>
    </row>
    <row r="1454" spans="22:28" x14ac:dyDescent="0.25">
      <c r="V1454" s="6" t="str">
        <f>W1454&amp;Y1454</f>
        <v>9531Main Campus</v>
      </c>
      <c r="W1454" s="100">
        <v>9531</v>
      </c>
      <c r="X1454" s="101" t="s">
        <v>492</v>
      </c>
      <c r="Y1454" s="100" t="s">
        <v>231</v>
      </c>
      <c r="Z1454" s="100" t="s">
        <v>587</v>
      </c>
      <c r="AA1454" s="100" t="s">
        <v>520</v>
      </c>
      <c r="AB1454" s="16"/>
    </row>
    <row r="1455" spans="22:28" x14ac:dyDescent="0.25">
      <c r="V1455" s="6"/>
      <c r="W1455" s="6">
        <v>9531</v>
      </c>
      <c r="X1455" s="6">
        <v>95</v>
      </c>
      <c r="Y1455" s="6" t="s">
        <v>1127</v>
      </c>
      <c r="Z1455" s="6"/>
      <c r="AA1455" s="6"/>
      <c r="AB1455" s="16"/>
    </row>
    <row r="1456" spans="22:28" x14ac:dyDescent="0.25">
      <c r="V1456" s="6" t="str">
        <f>W1456&amp;Y1456</f>
        <v>9535Community Learning Centre</v>
      </c>
      <c r="W1456" s="100">
        <v>9535</v>
      </c>
      <c r="X1456" s="101" t="s">
        <v>502</v>
      </c>
      <c r="Y1456" s="100" t="s">
        <v>1025</v>
      </c>
      <c r="Z1456" s="100" t="s">
        <v>510</v>
      </c>
      <c r="AA1456" s="100" t="s">
        <v>511</v>
      </c>
      <c r="AB1456" s="16"/>
    </row>
    <row r="1457" spans="22:28" x14ac:dyDescent="0.25">
      <c r="V1457" s="6" t="str">
        <f>W1457&amp;Y1457</f>
        <v>9535Horowhenua Learning Centre Trust</v>
      </c>
      <c r="W1457" s="100">
        <v>9535</v>
      </c>
      <c r="X1457" s="101" t="s">
        <v>507</v>
      </c>
      <c r="Y1457" s="100" t="s">
        <v>1838</v>
      </c>
      <c r="Z1457" s="100" t="s">
        <v>664</v>
      </c>
      <c r="AA1457" s="100" t="s">
        <v>511</v>
      </c>
      <c r="AB1457" s="16"/>
    </row>
    <row r="1458" spans="22:28" x14ac:dyDescent="0.25">
      <c r="V1458" s="6" t="str">
        <f>W1458&amp;Y1458</f>
        <v>9535Horowhenua Learning Centre Trust  (HLC Security Training Services)</v>
      </c>
      <c r="W1458" s="100">
        <v>9535</v>
      </c>
      <c r="X1458" s="101" t="s">
        <v>504</v>
      </c>
      <c r="Y1458" s="100" t="s">
        <v>1026</v>
      </c>
      <c r="Z1458" s="100" t="s">
        <v>658</v>
      </c>
      <c r="AA1458" s="100" t="s">
        <v>511</v>
      </c>
      <c r="AB1458" s="16"/>
    </row>
    <row r="1459" spans="22:28" x14ac:dyDescent="0.25">
      <c r="V1459" s="6" t="str">
        <f>W1459&amp;Y1459</f>
        <v>9535Main Campus</v>
      </c>
      <c r="W1459" s="100">
        <v>9535</v>
      </c>
      <c r="X1459" s="101" t="s">
        <v>492</v>
      </c>
      <c r="Y1459" s="100" t="s">
        <v>231</v>
      </c>
      <c r="Z1459" s="100" t="s">
        <v>669</v>
      </c>
      <c r="AA1459" s="100" t="s">
        <v>668</v>
      </c>
      <c r="AB1459" s="16"/>
    </row>
    <row r="1460" spans="22:28" x14ac:dyDescent="0.25">
      <c r="V1460" s="6"/>
      <c r="W1460" s="6">
        <v>9535</v>
      </c>
      <c r="X1460" s="6">
        <v>95</v>
      </c>
      <c r="Y1460" s="6" t="s">
        <v>1127</v>
      </c>
      <c r="Z1460" s="6"/>
      <c r="AA1460" s="6"/>
      <c r="AB1460" s="16"/>
    </row>
    <row r="1461" spans="22:28" x14ac:dyDescent="0.25">
      <c r="V1461" s="6" t="str">
        <f>W1461&amp;Y1461</f>
        <v>9546Main Campus</v>
      </c>
      <c r="W1461" s="100">
        <v>9546</v>
      </c>
      <c r="X1461" s="101" t="s">
        <v>492</v>
      </c>
      <c r="Y1461" s="100" t="s">
        <v>231</v>
      </c>
      <c r="Z1461" s="100" t="s">
        <v>670</v>
      </c>
      <c r="AA1461" s="100" t="s">
        <v>668</v>
      </c>
      <c r="AB1461" s="16"/>
    </row>
    <row r="1462" spans="22:28" x14ac:dyDescent="0.25">
      <c r="V1462" s="6"/>
      <c r="W1462" s="6">
        <v>9546</v>
      </c>
      <c r="X1462" s="6">
        <v>95</v>
      </c>
      <c r="Y1462" s="6" t="s">
        <v>1127</v>
      </c>
      <c r="Z1462" s="6"/>
      <c r="AA1462" s="6"/>
      <c r="AB1462" s="16"/>
    </row>
    <row r="1463" spans="22:28" x14ac:dyDescent="0.25">
      <c r="V1463" s="6" t="str">
        <f>W1463&amp;Y1463</f>
        <v>9565Kaitaia</v>
      </c>
      <c r="W1463" s="100">
        <v>9565</v>
      </c>
      <c r="X1463" s="101" t="s">
        <v>604</v>
      </c>
      <c r="Y1463" s="100" t="s">
        <v>1706</v>
      </c>
      <c r="Z1463" s="100" t="s">
        <v>567</v>
      </c>
      <c r="AA1463" s="100" t="s">
        <v>531</v>
      </c>
      <c r="AB1463" s="16"/>
    </row>
    <row r="1464" spans="22:28" x14ac:dyDescent="0.25">
      <c r="V1464" s="6" t="str">
        <f>W1464&amp;Y1464</f>
        <v>9565Main Campus</v>
      </c>
      <c r="W1464" s="100">
        <v>9565</v>
      </c>
      <c r="X1464" s="101" t="s">
        <v>492</v>
      </c>
      <c r="Y1464" s="100" t="s">
        <v>231</v>
      </c>
      <c r="Z1464" s="100" t="s">
        <v>568</v>
      </c>
      <c r="AA1464" s="100" t="s">
        <v>511</v>
      </c>
      <c r="AB1464" s="16"/>
    </row>
    <row r="1465" spans="22:28" x14ac:dyDescent="0.25">
      <c r="V1465" s="6"/>
      <c r="W1465" s="6">
        <v>9565</v>
      </c>
      <c r="X1465" s="6">
        <v>95</v>
      </c>
      <c r="Y1465" s="6" t="s">
        <v>1127</v>
      </c>
      <c r="Z1465" s="6"/>
      <c r="AA1465" s="6"/>
      <c r="AB1465" s="16"/>
    </row>
    <row r="1466" spans="22:28" x14ac:dyDescent="0.25">
      <c r="V1466" s="6" t="str">
        <f t="shared" ref="V1466:V1483" si="66">W1466&amp;Y1466</f>
        <v>9565The Salvation Army Employment Plus</v>
      </c>
      <c r="W1466" s="100">
        <v>9565</v>
      </c>
      <c r="X1466" s="101" t="s">
        <v>506</v>
      </c>
      <c r="Y1466" s="100" t="s">
        <v>1027</v>
      </c>
      <c r="Z1466" s="100" t="s">
        <v>530</v>
      </c>
      <c r="AA1466" s="100" t="s">
        <v>531</v>
      </c>
      <c r="AB1466" s="16"/>
    </row>
    <row r="1467" spans="22:28" x14ac:dyDescent="0.25">
      <c r="V1467" s="6" t="str">
        <f t="shared" si="66"/>
        <v>9565The Salvation Army Employment Plus</v>
      </c>
      <c r="W1467" s="100">
        <v>9565</v>
      </c>
      <c r="X1467" s="101" t="s">
        <v>508</v>
      </c>
      <c r="Y1467" s="100" t="s">
        <v>1027</v>
      </c>
      <c r="Z1467" s="100" t="s">
        <v>580</v>
      </c>
      <c r="AA1467" s="100" t="s">
        <v>520</v>
      </c>
      <c r="AB1467" s="16"/>
    </row>
    <row r="1468" spans="22:28" x14ac:dyDescent="0.25">
      <c r="V1468" s="6" t="str">
        <f t="shared" si="66"/>
        <v>9565The Salvation Army Employment Plus</v>
      </c>
      <c r="W1468" s="100">
        <v>9565</v>
      </c>
      <c r="X1468" s="101" t="s">
        <v>535</v>
      </c>
      <c r="Y1468" s="100" t="s">
        <v>1027</v>
      </c>
      <c r="Z1468" s="100" t="s">
        <v>524</v>
      </c>
      <c r="AA1468" s="100" t="s">
        <v>525</v>
      </c>
      <c r="AB1468" s="16"/>
    </row>
    <row r="1469" spans="22:28" x14ac:dyDescent="0.25">
      <c r="V1469" s="6" t="str">
        <f t="shared" si="66"/>
        <v>9565The Salvation Army Employment Plus</v>
      </c>
      <c r="W1469" s="100">
        <v>9565</v>
      </c>
      <c r="X1469" s="101" t="s">
        <v>536</v>
      </c>
      <c r="Y1469" s="100" t="s">
        <v>1027</v>
      </c>
      <c r="Z1469" s="100" t="s">
        <v>527</v>
      </c>
      <c r="AA1469" s="100" t="s">
        <v>525</v>
      </c>
      <c r="AB1469" s="16"/>
    </row>
    <row r="1470" spans="22:28" x14ac:dyDescent="0.25">
      <c r="V1470" s="6" t="str">
        <f t="shared" si="66"/>
        <v>9565The Salvation Army Employment Plus</v>
      </c>
      <c r="W1470" s="100">
        <v>9565</v>
      </c>
      <c r="X1470" s="101" t="s">
        <v>537</v>
      </c>
      <c r="Y1470" s="100" t="s">
        <v>1027</v>
      </c>
      <c r="Z1470" s="100" t="s">
        <v>651</v>
      </c>
      <c r="AA1470" s="100" t="s">
        <v>514</v>
      </c>
      <c r="AB1470" s="16"/>
    </row>
    <row r="1471" spans="22:28" x14ac:dyDescent="0.25">
      <c r="V1471" s="6" t="str">
        <f t="shared" si="66"/>
        <v>9565The Salvation Army Employment Plus</v>
      </c>
      <c r="W1471" s="100">
        <v>9565</v>
      </c>
      <c r="X1471" s="101" t="s">
        <v>541</v>
      </c>
      <c r="Y1471" s="100" t="s">
        <v>1027</v>
      </c>
      <c r="Z1471" s="100" t="s">
        <v>671</v>
      </c>
      <c r="AA1471" s="100" t="s">
        <v>668</v>
      </c>
      <c r="AB1471" s="16"/>
    </row>
    <row r="1472" spans="22:28" x14ac:dyDescent="0.25">
      <c r="V1472" s="6" t="str">
        <f t="shared" si="66"/>
        <v>9565The Salvation Army Employment Plus</v>
      </c>
      <c r="W1472" s="100">
        <v>9565</v>
      </c>
      <c r="X1472" s="101" t="s">
        <v>545</v>
      </c>
      <c r="Y1472" s="100" t="s">
        <v>1027</v>
      </c>
      <c r="Z1472" s="100" t="s">
        <v>505</v>
      </c>
      <c r="AA1472" s="100" t="s">
        <v>497</v>
      </c>
      <c r="AB1472" s="16"/>
    </row>
    <row r="1473" spans="22:28" x14ac:dyDescent="0.25">
      <c r="V1473" s="6" t="str">
        <f t="shared" si="66"/>
        <v>9565The Salvation Army Employment Plus</v>
      </c>
      <c r="W1473" s="100">
        <v>9565</v>
      </c>
      <c r="X1473" s="101" t="s">
        <v>546</v>
      </c>
      <c r="Y1473" s="100" t="s">
        <v>1027</v>
      </c>
      <c r="Z1473" s="100" t="s">
        <v>498</v>
      </c>
      <c r="AA1473" s="100" t="s">
        <v>497</v>
      </c>
      <c r="AB1473" s="16"/>
    </row>
    <row r="1474" spans="22:28" x14ac:dyDescent="0.25">
      <c r="V1474" s="6" t="str">
        <f t="shared" si="66"/>
        <v>9565The Salvation Army Employment Plus</v>
      </c>
      <c r="W1474" s="100">
        <v>9565</v>
      </c>
      <c r="X1474" s="101" t="s">
        <v>547</v>
      </c>
      <c r="Y1474" s="100" t="s">
        <v>1027</v>
      </c>
      <c r="Z1474" s="100" t="s">
        <v>503</v>
      </c>
      <c r="AA1474" s="100" t="s">
        <v>500</v>
      </c>
      <c r="AB1474" s="16"/>
    </row>
    <row r="1475" spans="22:28" x14ac:dyDescent="0.25">
      <c r="V1475" s="6" t="str">
        <f t="shared" si="66"/>
        <v>9565The Salvation Army Employment Plus</v>
      </c>
      <c r="W1475" s="100">
        <v>9565</v>
      </c>
      <c r="X1475" s="101" t="s">
        <v>549</v>
      </c>
      <c r="Y1475" s="100" t="s">
        <v>1027</v>
      </c>
      <c r="Z1475" s="100" t="s">
        <v>523</v>
      </c>
      <c r="AA1475" s="100" t="s">
        <v>500</v>
      </c>
      <c r="AB1475" s="16"/>
    </row>
    <row r="1476" spans="22:28" x14ac:dyDescent="0.25">
      <c r="V1476" s="6" t="str">
        <f t="shared" si="66"/>
        <v>9565The Salvation Army Employment Plus</v>
      </c>
      <c r="W1476" s="100">
        <v>9565</v>
      </c>
      <c r="X1476" s="101" t="s">
        <v>551</v>
      </c>
      <c r="Y1476" s="100" t="s">
        <v>1027</v>
      </c>
      <c r="Z1476" s="100" t="s">
        <v>708</v>
      </c>
      <c r="AA1476" s="100" t="s">
        <v>570</v>
      </c>
      <c r="AB1476" s="16"/>
    </row>
    <row r="1477" spans="22:28" x14ac:dyDescent="0.25">
      <c r="V1477" s="6" t="str">
        <f t="shared" si="66"/>
        <v>9565The Salvation Army Employment Plus</v>
      </c>
      <c r="W1477" s="100">
        <v>9565</v>
      </c>
      <c r="X1477" s="101" t="s">
        <v>552</v>
      </c>
      <c r="Y1477" s="100" t="s">
        <v>1027</v>
      </c>
      <c r="Z1477" s="100" t="s">
        <v>519</v>
      </c>
      <c r="AA1477" s="100" t="s">
        <v>520</v>
      </c>
      <c r="AB1477" s="16"/>
    </row>
    <row r="1478" spans="22:28" x14ac:dyDescent="0.25">
      <c r="V1478" s="6" t="str">
        <f t="shared" si="66"/>
        <v>9565The Salvation Army Employment Plus</v>
      </c>
      <c r="W1478" s="100">
        <v>9565</v>
      </c>
      <c r="X1478" s="101" t="s">
        <v>553</v>
      </c>
      <c r="Y1478" s="100" t="s">
        <v>1027</v>
      </c>
      <c r="Z1478" s="100" t="s">
        <v>587</v>
      </c>
      <c r="AA1478" s="100" t="s">
        <v>520</v>
      </c>
      <c r="AB1478" s="16"/>
    </row>
    <row r="1479" spans="22:28" x14ac:dyDescent="0.25">
      <c r="V1479" s="6" t="str">
        <f t="shared" si="66"/>
        <v>9565The Salvation Army Employment Plus</v>
      </c>
      <c r="W1479" s="100">
        <v>9565</v>
      </c>
      <c r="X1479" s="101" t="s">
        <v>554</v>
      </c>
      <c r="Y1479" s="100" t="s">
        <v>1027</v>
      </c>
      <c r="Z1479" s="100" t="s">
        <v>516</v>
      </c>
      <c r="AA1479" s="100" t="s">
        <v>517</v>
      </c>
      <c r="AB1479" s="16"/>
    </row>
    <row r="1480" spans="22:28" x14ac:dyDescent="0.25">
      <c r="V1480" s="6" t="str">
        <f t="shared" si="66"/>
        <v>9565The Salvation Army Employment Plus</v>
      </c>
      <c r="W1480" s="100">
        <v>9565</v>
      </c>
      <c r="X1480" s="101" t="s">
        <v>557</v>
      </c>
      <c r="Y1480" s="100" t="s">
        <v>1027</v>
      </c>
      <c r="Z1480" s="100" t="s">
        <v>742</v>
      </c>
      <c r="AA1480" s="100" t="s">
        <v>517</v>
      </c>
      <c r="AB1480" s="16"/>
    </row>
    <row r="1481" spans="22:28" x14ac:dyDescent="0.25">
      <c r="V1481" s="6" t="str">
        <f t="shared" si="66"/>
        <v>9565TSA E&amp;E</v>
      </c>
      <c r="W1481" s="100">
        <v>9565</v>
      </c>
      <c r="X1481" s="101" t="s">
        <v>559</v>
      </c>
      <c r="Y1481" s="100" t="s">
        <v>1839</v>
      </c>
      <c r="Z1481" s="100" t="s">
        <v>654</v>
      </c>
      <c r="AA1481" s="100" t="s">
        <v>514</v>
      </c>
      <c r="AB1481" s="16"/>
    </row>
    <row r="1482" spans="22:28" x14ac:dyDescent="0.25">
      <c r="V1482" s="6" t="str">
        <f t="shared" si="66"/>
        <v>9565TSA E&amp;E</v>
      </c>
      <c r="W1482" s="100">
        <v>9565</v>
      </c>
      <c r="X1482" s="101" t="s">
        <v>605</v>
      </c>
      <c r="Y1482" s="100" t="s">
        <v>1839</v>
      </c>
      <c r="Z1482" s="100" t="s">
        <v>527</v>
      </c>
      <c r="AA1482" s="100" t="s">
        <v>525</v>
      </c>
      <c r="AB1482" s="16"/>
    </row>
    <row r="1483" spans="22:28" x14ac:dyDescent="0.25">
      <c r="V1483" s="6" t="str">
        <f t="shared" si="66"/>
        <v>9597Main Campus</v>
      </c>
      <c r="W1483" s="100">
        <v>9597</v>
      </c>
      <c r="X1483" s="101" t="s">
        <v>492</v>
      </c>
      <c r="Y1483" s="100" t="s">
        <v>231</v>
      </c>
      <c r="Z1483" s="100" t="s">
        <v>498</v>
      </c>
      <c r="AA1483" s="100" t="s">
        <v>497</v>
      </c>
      <c r="AB1483" s="16"/>
    </row>
    <row r="1484" spans="22:28" x14ac:dyDescent="0.25">
      <c r="V1484" s="6"/>
      <c r="W1484" s="6">
        <v>9597</v>
      </c>
      <c r="X1484" s="6">
        <v>95</v>
      </c>
      <c r="Y1484" s="6" t="s">
        <v>1127</v>
      </c>
      <c r="Z1484" s="6"/>
      <c r="AA1484" s="6"/>
      <c r="AB1484" s="16"/>
    </row>
    <row r="1485" spans="22:28" x14ac:dyDescent="0.25">
      <c r="V1485" s="6" t="str">
        <f>W1485&amp;Y1485</f>
        <v>9606Main Campus</v>
      </c>
      <c r="W1485" s="100">
        <v>9606</v>
      </c>
      <c r="X1485" s="101" t="s">
        <v>492</v>
      </c>
      <c r="Y1485" s="100" t="s">
        <v>231</v>
      </c>
      <c r="Z1485" s="100" t="s">
        <v>528</v>
      </c>
      <c r="AA1485" s="100" t="s">
        <v>529</v>
      </c>
      <c r="AB1485" s="16"/>
    </row>
    <row r="1486" spans="22:28" x14ac:dyDescent="0.25">
      <c r="V1486" s="6"/>
      <c r="W1486" s="6">
        <v>9606</v>
      </c>
      <c r="X1486" s="6">
        <v>95</v>
      </c>
      <c r="Y1486" s="6" t="s">
        <v>1127</v>
      </c>
      <c r="Z1486" s="6"/>
      <c r="AA1486" s="6"/>
      <c r="AB1486" s="16"/>
    </row>
    <row r="1487" spans="22:28" x14ac:dyDescent="0.25">
      <c r="V1487" s="6" t="str">
        <f>W1487&amp;Y1487</f>
        <v>9628Main Campus</v>
      </c>
      <c r="W1487" s="100">
        <v>9628</v>
      </c>
      <c r="X1487" s="101" t="s">
        <v>492</v>
      </c>
      <c r="Y1487" s="100" t="s">
        <v>231</v>
      </c>
      <c r="Z1487" s="100" t="s">
        <v>663</v>
      </c>
      <c r="AA1487" s="100" t="s">
        <v>511</v>
      </c>
      <c r="AB1487" s="16"/>
    </row>
    <row r="1488" spans="22:28" x14ac:dyDescent="0.25">
      <c r="V1488" s="6"/>
      <c r="W1488" s="6">
        <v>9628</v>
      </c>
      <c r="X1488" s="6">
        <v>95</v>
      </c>
      <c r="Y1488" s="6" t="s">
        <v>1127</v>
      </c>
      <c r="Z1488" s="6"/>
      <c r="AA1488" s="6"/>
      <c r="AB1488" s="16"/>
    </row>
    <row r="1489" spans="22:28" x14ac:dyDescent="0.25">
      <c r="V1489" s="6" t="str">
        <f>W1489&amp;Y1489</f>
        <v>9646478 Ruakaka Road</v>
      </c>
      <c r="W1489" s="100">
        <v>9646</v>
      </c>
      <c r="X1489" s="101" t="s">
        <v>504</v>
      </c>
      <c r="Y1489" s="100" t="s">
        <v>1840</v>
      </c>
      <c r="Z1489" s="100" t="s">
        <v>528</v>
      </c>
      <c r="AA1489" s="100" t="s">
        <v>529</v>
      </c>
      <c r="AB1489" s="16"/>
    </row>
    <row r="1490" spans="22:28" x14ac:dyDescent="0.25">
      <c r="V1490" s="6" t="str">
        <f>W1490&amp;Y1490</f>
        <v>9646Greenmeadows</v>
      </c>
      <c r="W1490" s="102">
        <v>9646</v>
      </c>
      <c r="X1490" s="103" t="s">
        <v>507</v>
      </c>
      <c r="Y1490" s="102" t="s">
        <v>1841</v>
      </c>
      <c r="Z1490" s="102" t="s">
        <v>556</v>
      </c>
      <c r="AA1490" s="102" t="s">
        <v>556</v>
      </c>
      <c r="AB1490" s="16"/>
    </row>
    <row r="1491" spans="22:28" x14ac:dyDescent="0.25">
      <c r="V1491" s="6" t="str">
        <f>W1491&amp;Y1491</f>
        <v>9646Hastings</v>
      </c>
      <c r="W1491" s="100">
        <v>9646</v>
      </c>
      <c r="X1491" s="101" t="s">
        <v>506</v>
      </c>
      <c r="Y1491" s="100" t="s">
        <v>344</v>
      </c>
      <c r="Z1491" s="100" t="s">
        <v>649</v>
      </c>
      <c r="AA1491" s="100" t="s">
        <v>514</v>
      </c>
      <c r="AB1491" s="16"/>
    </row>
    <row r="1492" spans="22:28" x14ac:dyDescent="0.25">
      <c r="V1492" s="6" t="str">
        <f>W1492&amp;Y1492</f>
        <v>9646Main Campus</v>
      </c>
      <c r="W1492" s="100">
        <v>9646</v>
      </c>
      <c r="X1492" s="101" t="s">
        <v>492</v>
      </c>
      <c r="Y1492" s="100" t="s">
        <v>231</v>
      </c>
      <c r="Z1492" s="100" t="s">
        <v>528</v>
      </c>
      <c r="AA1492" s="100" t="s">
        <v>529</v>
      </c>
      <c r="AB1492" s="16"/>
    </row>
    <row r="1493" spans="22:28" x14ac:dyDescent="0.25">
      <c r="V1493" s="6"/>
      <c r="W1493" s="6">
        <v>9646</v>
      </c>
      <c r="X1493" s="6">
        <v>95</v>
      </c>
      <c r="Y1493" s="6" t="s">
        <v>1127</v>
      </c>
      <c r="Z1493" s="6"/>
      <c r="AA1493" s="6"/>
      <c r="AB1493" s="16"/>
    </row>
    <row r="1494" spans="22:28" x14ac:dyDescent="0.25">
      <c r="V1494" s="6" t="str">
        <f>W1494&amp;Y1494</f>
        <v>9646Turanga Ararau</v>
      </c>
      <c r="W1494" s="100">
        <v>9646</v>
      </c>
      <c r="X1494" s="101" t="s">
        <v>502</v>
      </c>
      <c r="Y1494" s="100" t="s">
        <v>1028</v>
      </c>
      <c r="Z1494" s="100" t="s">
        <v>528</v>
      </c>
      <c r="AA1494" s="100" t="s">
        <v>529</v>
      </c>
      <c r="AB1494" s="16"/>
    </row>
    <row r="1495" spans="22:28" x14ac:dyDescent="0.25">
      <c r="V1495" s="6" t="str">
        <f>W1495&amp;Y1495</f>
        <v>9656Main Campus</v>
      </c>
      <c r="W1495" s="100">
        <v>9656</v>
      </c>
      <c r="X1495" s="101" t="s">
        <v>492</v>
      </c>
      <c r="Y1495" s="100" t="s">
        <v>231</v>
      </c>
      <c r="Z1495" s="100" t="s">
        <v>708</v>
      </c>
      <c r="AA1495" s="100" t="s">
        <v>570</v>
      </c>
      <c r="AB1495" s="16"/>
    </row>
    <row r="1496" spans="22:28" x14ac:dyDescent="0.25">
      <c r="V1496" s="6" t="str">
        <f>W1496&amp;Y1496</f>
        <v>9656Nelson Technical Institute - Port</v>
      </c>
      <c r="W1496" s="100">
        <v>9656</v>
      </c>
      <c r="X1496" s="101" t="s">
        <v>502</v>
      </c>
      <c r="Y1496" s="100" t="s">
        <v>1029</v>
      </c>
      <c r="Z1496" s="100" t="s">
        <v>708</v>
      </c>
      <c r="AA1496" s="100" t="s">
        <v>570</v>
      </c>
      <c r="AB1496" s="16"/>
    </row>
    <row r="1497" spans="22:28" x14ac:dyDescent="0.25">
      <c r="V1497" s="6"/>
      <c r="W1497" s="6">
        <v>9656</v>
      </c>
      <c r="X1497" s="6">
        <v>95</v>
      </c>
      <c r="Y1497" s="6" t="s">
        <v>1127</v>
      </c>
      <c r="Z1497" s="6"/>
      <c r="AA1497" s="6"/>
      <c r="AB1497" s="16"/>
    </row>
    <row r="1498" spans="22:28" x14ac:dyDescent="0.25">
      <c r="V1498" s="6" t="str">
        <f>W1498&amp;Y1498</f>
        <v>9660Main Campus</v>
      </c>
      <c r="W1498" s="100">
        <v>9660</v>
      </c>
      <c r="X1498" s="101" t="s">
        <v>492</v>
      </c>
      <c r="Y1498" s="100" t="s">
        <v>231</v>
      </c>
      <c r="Z1498" s="100" t="s">
        <v>528</v>
      </c>
      <c r="AA1498" s="100" t="s">
        <v>529</v>
      </c>
      <c r="AB1498" s="16"/>
    </row>
    <row r="1499" spans="22:28" x14ac:dyDescent="0.25">
      <c r="V1499" s="6"/>
      <c r="W1499" s="6">
        <v>9660</v>
      </c>
      <c r="X1499" s="6">
        <v>95</v>
      </c>
      <c r="Y1499" s="6" t="s">
        <v>1127</v>
      </c>
      <c r="Z1499" s="6"/>
      <c r="AA1499" s="6"/>
      <c r="AB1499" s="16"/>
    </row>
    <row r="1500" spans="22:28" x14ac:dyDescent="0.25">
      <c r="V1500" s="6" t="str">
        <f>W1500&amp;Y1500</f>
        <v>9671Main Campus</v>
      </c>
      <c r="W1500" s="100">
        <v>9671</v>
      </c>
      <c r="X1500" s="101" t="s">
        <v>492</v>
      </c>
      <c r="Y1500" s="100" t="s">
        <v>231</v>
      </c>
      <c r="Z1500" s="100" t="s">
        <v>720</v>
      </c>
      <c r="AA1500" s="100" t="s">
        <v>721</v>
      </c>
      <c r="AB1500" s="16"/>
    </row>
    <row r="1501" spans="22:28" x14ac:dyDescent="0.25">
      <c r="V1501" s="6"/>
      <c r="W1501" s="6">
        <v>9671</v>
      </c>
      <c r="X1501" s="6">
        <v>95</v>
      </c>
      <c r="Y1501" s="6" t="s">
        <v>1127</v>
      </c>
      <c r="Z1501" s="6"/>
      <c r="AA1501" s="6"/>
      <c r="AB1501" s="16"/>
    </row>
    <row r="1502" spans="22:28" x14ac:dyDescent="0.25">
      <c r="V1502" s="6" t="str">
        <f>W1502&amp;Y1502</f>
        <v>9749Building and Construction</v>
      </c>
      <c r="W1502" s="100">
        <v>9749</v>
      </c>
      <c r="X1502" s="101" t="s">
        <v>506</v>
      </c>
      <c r="Y1502" s="100" t="s">
        <v>1030</v>
      </c>
      <c r="Z1502" s="100" t="s">
        <v>516</v>
      </c>
      <c r="AA1502" s="100" t="s">
        <v>517</v>
      </c>
      <c r="AB1502" s="16"/>
    </row>
    <row r="1503" spans="22:28" x14ac:dyDescent="0.25">
      <c r="V1503" s="6" t="str">
        <f>W1503&amp;Y1503</f>
        <v>9749Literacy and Numeracy</v>
      </c>
      <c r="W1503" s="100">
        <v>9749</v>
      </c>
      <c r="X1503" s="101" t="s">
        <v>507</v>
      </c>
      <c r="Y1503" s="100" t="s">
        <v>1031</v>
      </c>
      <c r="Z1503" s="100" t="s">
        <v>763</v>
      </c>
      <c r="AA1503" s="100" t="s">
        <v>517</v>
      </c>
      <c r="AB1503" s="16"/>
    </row>
    <row r="1504" spans="22:28" x14ac:dyDescent="0.25">
      <c r="V1504" s="6" t="str">
        <f>W1504&amp;Y1504</f>
        <v>9749Main Campus</v>
      </c>
      <c r="W1504" s="100">
        <v>9749</v>
      </c>
      <c r="X1504" s="101" t="s">
        <v>492</v>
      </c>
      <c r="Y1504" s="100" t="s">
        <v>231</v>
      </c>
      <c r="Z1504" s="100" t="s">
        <v>516</v>
      </c>
      <c r="AA1504" s="100" t="s">
        <v>517</v>
      </c>
      <c r="AB1504" s="16"/>
    </row>
    <row r="1505" spans="22:28" x14ac:dyDescent="0.25">
      <c r="V1505" s="6"/>
      <c r="W1505" s="6">
        <v>9749</v>
      </c>
      <c r="X1505" s="6">
        <v>95</v>
      </c>
      <c r="Y1505" s="6" t="s">
        <v>1127</v>
      </c>
      <c r="Z1505" s="6"/>
      <c r="AA1505" s="6"/>
      <c r="AB1505" s="16"/>
    </row>
    <row r="1506" spans="22:28" x14ac:dyDescent="0.25">
      <c r="V1506" s="6" t="str">
        <f>W1506&amp;Y1506</f>
        <v>9831Main Campus</v>
      </c>
      <c r="W1506" s="100">
        <v>9831</v>
      </c>
      <c r="X1506" s="101" t="s">
        <v>492</v>
      </c>
      <c r="Y1506" s="100" t="s">
        <v>231</v>
      </c>
      <c r="Z1506" s="100" t="s">
        <v>742</v>
      </c>
      <c r="AA1506" s="100" t="s">
        <v>517</v>
      </c>
      <c r="AB1506" s="16"/>
    </row>
    <row r="1507" spans="22:28" x14ac:dyDescent="0.25">
      <c r="V1507" s="6"/>
      <c r="W1507" s="6">
        <v>9831</v>
      </c>
      <c r="X1507" s="6">
        <v>95</v>
      </c>
      <c r="Y1507" s="6" t="s">
        <v>1127</v>
      </c>
      <c r="Z1507" s="6"/>
      <c r="AA1507" s="6"/>
      <c r="AB1507" s="16"/>
    </row>
    <row r="1508" spans="22:28" x14ac:dyDescent="0.25">
      <c r="V1508" s="6" t="str">
        <f>W1508&amp;Y1508</f>
        <v>9840Kerikeri Campus</v>
      </c>
      <c r="W1508" s="100">
        <v>9840</v>
      </c>
      <c r="X1508" s="101" t="s">
        <v>502</v>
      </c>
      <c r="Y1508" s="100" t="s">
        <v>1032</v>
      </c>
      <c r="Z1508" s="100" t="s">
        <v>567</v>
      </c>
      <c r="AA1508" s="100" t="s">
        <v>531</v>
      </c>
      <c r="AB1508" s="16"/>
    </row>
    <row r="1509" spans="22:28" x14ac:dyDescent="0.25">
      <c r="V1509" s="6" t="str">
        <f>W1509&amp;Y1509</f>
        <v>9840Main Campus</v>
      </c>
      <c r="W1509" s="100">
        <v>9840</v>
      </c>
      <c r="X1509" s="101" t="s">
        <v>492</v>
      </c>
      <c r="Y1509" s="100" t="s">
        <v>231</v>
      </c>
      <c r="Z1509" s="100" t="s">
        <v>530</v>
      </c>
      <c r="AA1509" s="100" t="s">
        <v>531</v>
      </c>
      <c r="AB1509" s="16"/>
    </row>
    <row r="1510" spans="22:28" x14ac:dyDescent="0.25">
      <c r="V1510" s="6" t="str">
        <f>W1510&amp;Y1510</f>
        <v>9840Morningside Campus</v>
      </c>
      <c r="W1510" s="100">
        <v>9840</v>
      </c>
      <c r="X1510" s="101" t="s">
        <v>506</v>
      </c>
      <c r="Y1510" s="100" t="s">
        <v>1034</v>
      </c>
      <c r="Z1510" s="100" t="s">
        <v>530</v>
      </c>
      <c r="AA1510" s="100" t="s">
        <v>531</v>
      </c>
      <c r="AB1510" s="16"/>
    </row>
    <row r="1511" spans="22:28" x14ac:dyDescent="0.25">
      <c r="V1511" s="6" t="str">
        <f>W1511&amp;Y1511</f>
        <v>9840New Lynn</v>
      </c>
      <c r="W1511" s="100">
        <v>9840</v>
      </c>
      <c r="X1511" s="101" t="s">
        <v>504</v>
      </c>
      <c r="Y1511" s="100" t="s">
        <v>1033</v>
      </c>
      <c r="Z1511" s="100" t="s">
        <v>587</v>
      </c>
      <c r="AA1511" s="100" t="s">
        <v>520</v>
      </c>
      <c r="AB1511" s="16"/>
    </row>
    <row r="1512" spans="22:28" x14ac:dyDescent="0.25">
      <c r="V1512" s="6"/>
      <c r="W1512" s="6">
        <v>9840</v>
      </c>
      <c r="X1512" s="6">
        <v>95</v>
      </c>
      <c r="Y1512" s="6" t="s">
        <v>1127</v>
      </c>
      <c r="Z1512" s="6"/>
      <c r="AA1512" s="6"/>
      <c r="AB1512" s="16"/>
    </row>
    <row r="1513" spans="22:28" x14ac:dyDescent="0.25">
      <c r="V1513" s="6" t="str">
        <f t="shared" ref="V1513:V1519" si="67">W1513&amp;Y1513</f>
        <v>9840Ngararatunua Campus</v>
      </c>
      <c r="W1513" s="100">
        <v>9840</v>
      </c>
      <c r="X1513" s="101" t="s">
        <v>507</v>
      </c>
      <c r="Y1513" s="100" t="s">
        <v>1035</v>
      </c>
      <c r="Z1513" s="100" t="s">
        <v>530</v>
      </c>
      <c r="AA1513" s="100" t="s">
        <v>531</v>
      </c>
      <c r="AB1513" s="16"/>
    </row>
    <row r="1514" spans="22:28" x14ac:dyDescent="0.25">
      <c r="V1514" s="6" t="str">
        <f t="shared" si="67"/>
        <v>9840Onehunga</v>
      </c>
      <c r="W1514" s="100">
        <v>9840</v>
      </c>
      <c r="X1514" s="101" t="s">
        <v>508</v>
      </c>
      <c r="Y1514" s="100" t="s">
        <v>834</v>
      </c>
      <c r="Z1514" s="100" t="s">
        <v>519</v>
      </c>
      <c r="AA1514" s="100" t="s">
        <v>520</v>
      </c>
      <c r="AB1514" s="16"/>
    </row>
    <row r="1515" spans="22:28" x14ac:dyDescent="0.25">
      <c r="V1515" s="6" t="str">
        <f t="shared" si="67"/>
        <v>98728 Puhinui Road</v>
      </c>
      <c r="W1515" s="100">
        <v>9872</v>
      </c>
      <c r="X1515" s="101" t="s">
        <v>512</v>
      </c>
      <c r="Y1515" s="100" t="s">
        <v>1842</v>
      </c>
      <c r="Z1515" s="100" t="s">
        <v>580</v>
      </c>
      <c r="AA1515" s="100" t="s">
        <v>520</v>
      </c>
      <c r="AB1515" s="16"/>
    </row>
    <row r="1516" spans="22:28" x14ac:dyDescent="0.25">
      <c r="V1516" s="6" t="str">
        <f t="shared" si="67"/>
        <v>9872BEST Pacific Institute of Education - UNITECH Branch</v>
      </c>
      <c r="W1516" s="100">
        <v>9872</v>
      </c>
      <c r="X1516" s="101" t="s">
        <v>508</v>
      </c>
      <c r="Y1516" s="100" t="s">
        <v>1039</v>
      </c>
      <c r="Z1516" s="100" t="s">
        <v>519</v>
      </c>
      <c r="AA1516" s="100" t="s">
        <v>520</v>
      </c>
      <c r="AB1516" s="16"/>
    </row>
    <row r="1517" spans="22:28" x14ac:dyDescent="0.25">
      <c r="V1517" s="6" t="str">
        <f t="shared" si="67"/>
        <v>9872Best Training Delta Ave</v>
      </c>
      <c r="W1517" s="100">
        <v>9872</v>
      </c>
      <c r="X1517" s="101" t="s">
        <v>502</v>
      </c>
      <c r="Y1517" s="100" t="s">
        <v>1036</v>
      </c>
      <c r="Z1517" s="100" t="s">
        <v>587</v>
      </c>
      <c r="AA1517" s="100" t="s">
        <v>520</v>
      </c>
      <c r="AB1517" s="16"/>
    </row>
    <row r="1518" spans="22:28" x14ac:dyDescent="0.25">
      <c r="V1518" s="6" t="str">
        <f t="shared" si="67"/>
        <v>9872Manukau Campus</v>
      </c>
      <c r="W1518" s="100">
        <v>9872</v>
      </c>
      <c r="X1518" s="101" t="s">
        <v>504</v>
      </c>
      <c r="Y1518" s="100" t="s">
        <v>365</v>
      </c>
      <c r="Z1518" s="100" t="s">
        <v>580</v>
      </c>
      <c r="AA1518" s="100" t="s">
        <v>520</v>
      </c>
      <c r="AB1518" s="16"/>
    </row>
    <row r="1519" spans="22:28" x14ac:dyDescent="0.25">
      <c r="V1519" s="6" t="str">
        <f t="shared" si="67"/>
        <v>9872Manukau Youth Campus</v>
      </c>
      <c r="W1519" s="100">
        <v>9872</v>
      </c>
      <c r="X1519" s="101" t="s">
        <v>506</v>
      </c>
      <c r="Y1519" s="100" t="s">
        <v>1037</v>
      </c>
      <c r="Z1519" s="100" t="s">
        <v>580</v>
      </c>
      <c r="AA1519" s="100" t="s">
        <v>520</v>
      </c>
      <c r="AB1519" s="16"/>
    </row>
    <row r="1520" spans="22:28" x14ac:dyDescent="0.25">
      <c r="V1520" s="6"/>
      <c r="W1520" s="6">
        <v>9872</v>
      </c>
      <c r="X1520" s="6">
        <v>95</v>
      </c>
      <c r="Y1520" s="6" t="s">
        <v>1127</v>
      </c>
      <c r="Z1520" s="6"/>
      <c r="AA1520" s="6"/>
      <c r="AB1520" s="16"/>
    </row>
    <row r="1521" spans="22:28" x14ac:dyDescent="0.25">
      <c r="V1521" s="6" t="str">
        <f>W1521&amp;Y1521</f>
        <v>9872Pacific Institute of Performing Arts</v>
      </c>
      <c r="W1521" s="100">
        <v>9872</v>
      </c>
      <c r="X1521" s="101" t="s">
        <v>509</v>
      </c>
      <c r="Y1521" s="100" t="s">
        <v>1040</v>
      </c>
      <c r="Z1521" s="100" t="s">
        <v>519</v>
      </c>
      <c r="AA1521" s="100" t="s">
        <v>520</v>
      </c>
      <c r="AB1521" s="16"/>
    </row>
    <row r="1522" spans="22:28" x14ac:dyDescent="0.25">
      <c r="V1522" s="6" t="str">
        <f>W1522&amp;Y1522</f>
        <v>9872Waitakere Campus</v>
      </c>
      <c r="W1522" s="100">
        <v>9872</v>
      </c>
      <c r="X1522" s="101" t="s">
        <v>492</v>
      </c>
      <c r="Y1522" s="100" t="s">
        <v>811</v>
      </c>
      <c r="Z1522" s="100" t="s">
        <v>587</v>
      </c>
      <c r="AA1522" s="100" t="s">
        <v>520</v>
      </c>
      <c r="AB1522" s="16"/>
    </row>
    <row r="1523" spans="22:28" x14ac:dyDescent="0.25">
      <c r="V1523" s="6" t="str">
        <f>W1523&amp;Y1523</f>
        <v>9872Waitakere Youth Campus</v>
      </c>
      <c r="W1523" s="100">
        <v>9872</v>
      </c>
      <c r="X1523" s="101" t="s">
        <v>507</v>
      </c>
      <c r="Y1523" s="100" t="s">
        <v>1038</v>
      </c>
      <c r="Z1523" s="100" t="s">
        <v>587</v>
      </c>
      <c r="AA1523" s="100" t="s">
        <v>520</v>
      </c>
      <c r="AB1523" s="16"/>
    </row>
    <row r="1524" spans="22:28" x14ac:dyDescent="0.25">
      <c r="V1524" s="6" t="str">
        <f>W1524&amp;Y1524</f>
        <v>9885Main Campus</v>
      </c>
      <c r="W1524" s="100">
        <v>9885</v>
      </c>
      <c r="X1524" s="101" t="s">
        <v>492</v>
      </c>
      <c r="Y1524" s="100" t="s">
        <v>231</v>
      </c>
      <c r="Z1524" s="100" t="s">
        <v>519</v>
      </c>
      <c r="AA1524" s="100" t="s">
        <v>520</v>
      </c>
      <c r="AB1524" s="16"/>
    </row>
    <row r="1525" spans="22:28" x14ac:dyDescent="0.25">
      <c r="V1525" s="6"/>
      <c r="W1525" s="6">
        <v>9885</v>
      </c>
      <c r="X1525" s="6">
        <v>95</v>
      </c>
      <c r="Y1525" s="6" t="s">
        <v>1127</v>
      </c>
      <c r="Z1525" s="6"/>
      <c r="AA1525" s="6"/>
      <c r="AB1525" s="16"/>
    </row>
    <row r="1526" spans="22:28" x14ac:dyDescent="0.25">
      <c r="V1526" s="6" t="str">
        <f>W1526&amp;Y1526</f>
        <v>9918Main Campus</v>
      </c>
      <c r="W1526" s="100">
        <v>9918</v>
      </c>
      <c r="X1526" s="101" t="s">
        <v>492</v>
      </c>
      <c r="Y1526" s="100" t="s">
        <v>231</v>
      </c>
      <c r="Z1526" s="100" t="s">
        <v>670</v>
      </c>
      <c r="AA1526" s="100" t="s">
        <v>668</v>
      </c>
      <c r="AB1526" s="16"/>
    </row>
    <row r="1527" spans="22:28" x14ac:dyDescent="0.25">
      <c r="V1527" s="6" t="str">
        <f>W1527&amp;Y1527</f>
        <v>9918Manawatu</v>
      </c>
      <c r="W1527" s="100">
        <v>9918</v>
      </c>
      <c r="X1527" s="101" t="s">
        <v>504</v>
      </c>
      <c r="Y1527" s="100" t="s">
        <v>1041</v>
      </c>
      <c r="Z1527" s="100" t="s">
        <v>667</v>
      </c>
      <c r="AA1527" s="100" t="s">
        <v>668</v>
      </c>
      <c r="AB1527" s="16"/>
    </row>
    <row r="1528" spans="22:28" x14ac:dyDescent="0.25">
      <c r="V1528" s="6" t="str">
        <f>W1528&amp;Y1528</f>
        <v>9918Manurewa Baptist Church</v>
      </c>
      <c r="W1528" s="100">
        <v>9918</v>
      </c>
      <c r="X1528" s="101" t="s">
        <v>508</v>
      </c>
      <c r="Y1528" s="100" t="s">
        <v>1845</v>
      </c>
      <c r="Z1528" s="100" t="s">
        <v>580</v>
      </c>
      <c r="AA1528" s="100" t="s">
        <v>520</v>
      </c>
      <c r="AB1528" s="16"/>
    </row>
    <row r="1529" spans="22:28" x14ac:dyDescent="0.25">
      <c r="V1529" s="6"/>
      <c r="W1529" s="6">
        <v>9918</v>
      </c>
      <c r="X1529" s="6">
        <v>95</v>
      </c>
      <c r="Y1529" s="6" t="s">
        <v>1127</v>
      </c>
      <c r="Z1529" s="6"/>
      <c r="AA1529" s="6"/>
      <c r="AB1529" s="16"/>
    </row>
    <row r="1530" spans="22:28" x14ac:dyDescent="0.25">
      <c r="V1530" s="6" t="str">
        <f t="shared" ref="V1530:V1535" si="68">W1530&amp;Y1530</f>
        <v>9918Randwick Park Community House</v>
      </c>
      <c r="W1530" s="100">
        <v>9918</v>
      </c>
      <c r="X1530" s="101" t="s">
        <v>506</v>
      </c>
      <c r="Y1530" s="100" t="s">
        <v>1843</v>
      </c>
      <c r="Z1530" s="100" t="s">
        <v>580</v>
      </c>
      <c r="AA1530" s="100" t="s">
        <v>520</v>
      </c>
      <c r="AB1530" s="16"/>
    </row>
    <row r="1531" spans="22:28" x14ac:dyDescent="0.25">
      <c r="V1531" s="6" t="str">
        <f t="shared" si="68"/>
        <v>9918Taranaki</v>
      </c>
      <c r="W1531" s="100">
        <v>9918</v>
      </c>
      <c r="X1531" s="101" t="s">
        <v>502</v>
      </c>
      <c r="Y1531" s="100" t="s">
        <v>4</v>
      </c>
      <c r="Z1531" s="100" t="s">
        <v>637</v>
      </c>
      <c r="AA1531" s="100" t="s">
        <v>638</v>
      </c>
      <c r="AB1531" s="16"/>
    </row>
    <row r="1532" spans="22:28" x14ac:dyDescent="0.25">
      <c r="V1532" s="6" t="str">
        <f t="shared" si="68"/>
        <v>9918Te Heti Te Kohanga Reo</v>
      </c>
      <c r="W1532" s="100">
        <v>9918</v>
      </c>
      <c r="X1532" s="101" t="s">
        <v>507</v>
      </c>
      <c r="Y1532" s="100" t="s">
        <v>1844</v>
      </c>
      <c r="Z1532" s="100" t="s">
        <v>670</v>
      </c>
      <c r="AA1532" s="100" t="s">
        <v>668</v>
      </c>
      <c r="AB1532" s="16"/>
    </row>
    <row r="1533" spans="22:28" x14ac:dyDescent="0.25">
      <c r="V1533" s="6" t="str">
        <f t="shared" si="68"/>
        <v>9964Dargaville</v>
      </c>
      <c r="W1533" s="100">
        <v>9964</v>
      </c>
      <c r="X1533" s="101" t="s">
        <v>506</v>
      </c>
      <c r="Y1533" s="100" t="s">
        <v>313</v>
      </c>
      <c r="Z1533" s="100" t="s">
        <v>711</v>
      </c>
      <c r="AA1533" s="100" t="s">
        <v>531</v>
      </c>
      <c r="AB1533" s="16"/>
    </row>
    <row r="1534" spans="22:28" x14ac:dyDescent="0.25">
      <c r="V1534" s="6" t="str">
        <f t="shared" si="68"/>
        <v>9964Kaikohe Campus</v>
      </c>
      <c r="W1534" s="100">
        <v>9964</v>
      </c>
      <c r="X1534" s="101" t="s">
        <v>502</v>
      </c>
      <c r="Y1534" s="100" t="s">
        <v>771</v>
      </c>
      <c r="Z1534" s="100" t="s">
        <v>567</v>
      </c>
      <c r="AA1534" s="100" t="s">
        <v>531</v>
      </c>
      <c r="AB1534" s="16"/>
    </row>
    <row r="1535" spans="22:28" x14ac:dyDescent="0.25">
      <c r="V1535" s="6" t="str">
        <f t="shared" si="68"/>
        <v>9964Main Campus</v>
      </c>
      <c r="W1535" s="100">
        <v>9964</v>
      </c>
      <c r="X1535" s="101" t="s">
        <v>492</v>
      </c>
      <c r="Y1535" s="100" t="s">
        <v>231</v>
      </c>
      <c r="Z1535" s="100" t="s">
        <v>530</v>
      </c>
      <c r="AA1535" s="100" t="s">
        <v>531</v>
      </c>
      <c r="AB1535" s="16"/>
    </row>
    <row r="1536" spans="22:28" x14ac:dyDescent="0.25">
      <c r="V1536" s="6"/>
      <c r="W1536" s="6">
        <v>9964</v>
      </c>
      <c r="X1536" s="6">
        <v>95</v>
      </c>
      <c r="Y1536" s="6" t="s">
        <v>1127</v>
      </c>
      <c r="Z1536" s="6"/>
      <c r="AA1536" s="6"/>
      <c r="AB1536" s="16"/>
    </row>
    <row r="1537" spans="22:28" x14ac:dyDescent="0.25">
      <c r="V1537" s="6" t="str">
        <f>W1537&amp;Y1537</f>
        <v>9964Papakura</v>
      </c>
      <c r="W1537" s="100">
        <v>9964</v>
      </c>
      <c r="X1537" s="101" t="s">
        <v>504</v>
      </c>
      <c r="Y1537" s="100" t="s">
        <v>829</v>
      </c>
      <c r="Z1537" s="100" t="s">
        <v>628</v>
      </c>
      <c r="AA1537" s="100" t="s">
        <v>520</v>
      </c>
      <c r="AB1537" s="16"/>
    </row>
    <row r="1538" spans="22:28" x14ac:dyDescent="0.25">
      <c r="V1538" s="6" t="str">
        <f>W1538&amp;Y1538</f>
        <v>9967Main Campus</v>
      </c>
      <c r="W1538" s="100">
        <v>9967</v>
      </c>
      <c r="X1538" s="101" t="s">
        <v>492</v>
      </c>
      <c r="Y1538" s="100" t="s">
        <v>231</v>
      </c>
      <c r="Z1538" s="100" t="s">
        <v>527</v>
      </c>
      <c r="AA1538" s="100" t="s">
        <v>525</v>
      </c>
      <c r="AB1538" s="16"/>
    </row>
    <row r="1539" spans="22:28" x14ac:dyDescent="0.25">
      <c r="V1539" s="6"/>
      <c r="W1539" s="6">
        <v>9967</v>
      </c>
      <c r="X1539" s="6">
        <v>95</v>
      </c>
      <c r="Y1539" s="6" t="s">
        <v>1127</v>
      </c>
      <c r="Z1539" s="6"/>
      <c r="AA1539" s="6"/>
      <c r="AB1539" s="16"/>
    </row>
    <row r="1540" spans="22:28" x14ac:dyDescent="0.25">
      <c r="V1540" s="6" t="str">
        <f>W1540&amp;Y1540</f>
        <v>9979Auckland Site</v>
      </c>
      <c r="W1540" s="100">
        <v>9979</v>
      </c>
      <c r="X1540" s="101" t="s">
        <v>492</v>
      </c>
      <c r="Y1540" s="100" t="s">
        <v>1846</v>
      </c>
      <c r="Z1540" s="100" t="s">
        <v>519</v>
      </c>
      <c r="AA1540" s="100" t="s">
        <v>520</v>
      </c>
      <c r="AB1540" s="16"/>
    </row>
    <row r="1541" spans="22:28" x14ac:dyDescent="0.25">
      <c r="V1541" s="6" t="str">
        <f>W1541&amp;Y1541</f>
        <v>9979Manukau Site</v>
      </c>
      <c r="W1541" s="100">
        <v>9979</v>
      </c>
      <c r="X1541" s="101" t="s">
        <v>515</v>
      </c>
      <c r="Y1541" s="100" t="s">
        <v>1847</v>
      </c>
      <c r="Z1541" s="100" t="s">
        <v>580</v>
      </c>
      <c r="AA1541" s="100" t="s">
        <v>520</v>
      </c>
      <c r="AB1541" s="16"/>
    </row>
    <row r="1542" spans="22:28" x14ac:dyDescent="0.25">
      <c r="V1542" s="6"/>
      <c r="W1542" s="6">
        <v>9979</v>
      </c>
      <c r="X1542" s="6">
        <v>95</v>
      </c>
      <c r="Y1542" s="6" t="s">
        <v>1127</v>
      </c>
      <c r="Z1542" s="6"/>
      <c r="AA1542" s="6"/>
      <c r="AB1542" s="16"/>
    </row>
    <row r="1543" spans="22:28" x14ac:dyDescent="0.25">
      <c r="V1543" s="6" t="str">
        <f>W1543&amp;Y1543</f>
        <v>9979South Auckland</v>
      </c>
      <c r="W1543" s="100">
        <v>9979</v>
      </c>
      <c r="X1543" s="101" t="s">
        <v>502</v>
      </c>
      <c r="Y1543" s="100" t="s">
        <v>985</v>
      </c>
      <c r="Z1543" s="100" t="s">
        <v>580</v>
      </c>
      <c r="AA1543" s="100" t="s">
        <v>520</v>
      </c>
      <c r="AB1543" s="16"/>
    </row>
    <row r="1544" spans="22:28" x14ac:dyDescent="0.25">
      <c r="V1544" s="6" t="str">
        <f>W1544&amp;Y1544</f>
        <v>9979Wellington</v>
      </c>
      <c r="W1544" s="100">
        <v>9979</v>
      </c>
      <c r="X1544" s="101" t="s">
        <v>512</v>
      </c>
      <c r="Y1544" s="100" t="s">
        <v>0</v>
      </c>
      <c r="Z1544" s="100" t="s">
        <v>568</v>
      </c>
      <c r="AA1544" s="100" t="s">
        <v>511</v>
      </c>
      <c r="AB1544" s="16"/>
    </row>
    <row r="1545" spans="22:28" x14ac:dyDescent="0.25">
      <c r="V1545" s="6" t="str">
        <f>W1545&amp;Y1545</f>
        <v>9979Wellington Site</v>
      </c>
      <c r="W1545" s="100">
        <v>9979</v>
      </c>
      <c r="X1545" s="101" t="s">
        <v>518</v>
      </c>
      <c r="Y1545" s="100" t="s">
        <v>1848</v>
      </c>
      <c r="Z1545" s="100" t="s">
        <v>568</v>
      </c>
      <c r="AA1545" s="100" t="s">
        <v>511</v>
      </c>
      <c r="AB1545" s="16"/>
    </row>
    <row r="1546" spans="22:28" x14ac:dyDescent="0.25">
      <c r="V1546" s="6" t="str">
        <f>W1546&amp;Y1546</f>
        <v>9979West Auckland</v>
      </c>
      <c r="W1546" s="100">
        <v>9979</v>
      </c>
      <c r="X1546" s="101" t="s">
        <v>504</v>
      </c>
      <c r="Y1546" s="100" t="s">
        <v>1019</v>
      </c>
      <c r="Z1546" s="100" t="s">
        <v>587</v>
      </c>
      <c r="AA1546" s="100" t="s">
        <v>520</v>
      </c>
      <c r="AB1546" s="16"/>
    </row>
    <row r="1547" spans="22:28" x14ac:dyDescent="0.25">
      <c r="V1547" s="6" t="str">
        <f>W1547&amp;Y1547</f>
        <v>9981Main Campus</v>
      </c>
      <c r="W1547" s="100">
        <v>9981</v>
      </c>
      <c r="X1547" s="101" t="s">
        <v>492</v>
      </c>
      <c r="Y1547" s="100" t="s">
        <v>231</v>
      </c>
      <c r="Z1547" s="100" t="s">
        <v>601</v>
      </c>
      <c r="AA1547" s="100" t="s">
        <v>517</v>
      </c>
      <c r="AB1547" s="16"/>
    </row>
    <row r="1548" spans="22:28" x14ac:dyDescent="0.25">
      <c r="V1548" s="6"/>
      <c r="W1548" s="6">
        <v>9981</v>
      </c>
      <c r="X1548" s="6">
        <v>95</v>
      </c>
      <c r="Y1548" s="6" t="s">
        <v>1127</v>
      </c>
      <c r="Z1548" s="6"/>
      <c r="AA1548" s="6"/>
      <c r="AB1548" s="16"/>
    </row>
    <row r="1549" spans="22:28" x14ac:dyDescent="0.25">
      <c r="V1549" s="6" t="str">
        <f>W1549&amp;Y1549</f>
        <v>9981VETEL Waihi</v>
      </c>
      <c r="W1549" s="102">
        <v>9981</v>
      </c>
      <c r="X1549" s="103" t="s">
        <v>502</v>
      </c>
      <c r="Y1549" s="102" t="s">
        <v>1849</v>
      </c>
      <c r="Z1549" s="102" t="s">
        <v>556</v>
      </c>
      <c r="AA1549" s="102" t="s">
        <v>556</v>
      </c>
      <c r="AB1549" s="16"/>
    </row>
    <row r="1550" spans="22:28" x14ac:dyDescent="0.25">
      <c r="AB1550" s="16"/>
    </row>
    <row r="1551" spans="22:28" x14ac:dyDescent="0.25">
      <c r="AB1551" s="16"/>
    </row>
    <row r="1552" spans="22:28" x14ac:dyDescent="0.25">
      <c r="AB1552" s="16"/>
    </row>
    <row r="1553" spans="28:28" x14ac:dyDescent="0.25">
      <c r="AB1553" s="16"/>
    </row>
    <row r="1554" spans="28:28" x14ac:dyDescent="0.25">
      <c r="AB1554" s="16"/>
    </row>
    <row r="1555" spans="28:28" x14ac:dyDescent="0.25">
      <c r="AB1555" s="16"/>
    </row>
    <row r="1556" spans="28:28" x14ac:dyDescent="0.25">
      <c r="AB1556" s="16"/>
    </row>
    <row r="1557" spans="28:28" x14ac:dyDescent="0.25">
      <c r="AB1557" s="16"/>
    </row>
    <row r="1558" spans="28:28" x14ac:dyDescent="0.25">
      <c r="AB1558" s="16"/>
    </row>
    <row r="1559" spans="28:28" x14ac:dyDescent="0.25">
      <c r="AB1559" s="16"/>
    </row>
    <row r="1560" spans="28:28" x14ac:dyDescent="0.25">
      <c r="AB1560" s="16"/>
    </row>
    <row r="1561" spans="28:28" x14ac:dyDescent="0.25">
      <c r="AB1561" s="16"/>
    </row>
    <row r="1562" spans="28:28" x14ac:dyDescent="0.25">
      <c r="AB1562" s="16"/>
    </row>
    <row r="1563" spans="28:28" x14ac:dyDescent="0.25">
      <c r="AB1563" s="16"/>
    </row>
    <row r="1564" spans="28:28" x14ac:dyDescent="0.25">
      <c r="AB1564" s="16"/>
    </row>
    <row r="1565" spans="28:28" x14ac:dyDescent="0.25">
      <c r="AB1565" s="16"/>
    </row>
    <row r="1566" spans="28:28" x14ac:dyDescent="0.25">
      <c r="AB1566" s="16"/>
    </row>
    <row r="1567" spans="28:28" x14ac:dyDescent="0.25">
      <c r="AB1567" s="16"/>
    </row>
    <row r="1568" spans="28:28" x14ac:dyDescent="0.25">
      <c r="AB1568" s="16"/>
    </row>
    <row r="1569" spans="28:28" x14ac:dyDescent="0.25">
      <c r="AB1569" s="16"/>
    </row>
    <row r="1570" spans="28:28" x14ac:dyDescent="0.25">
      <c r="AB1570" s="16"/>
    </row>
    <row r="1571" spans="28:28" x14ac:dyDescent="0.25">
      <c r="AB1571" s="16"/>
    </row>
    <row r="1572" spans="28:28" x14ac:dyDescent="0.25">
      <c r="AB1572" s="16"/>
    </row>
    <row r="1573" spans="28:28" x14ac:dyDescent="0.25">
      <c r="AB1573" s="16"/>
    </row>
    <row r="1574" spans="28:28" x14ac:dyDescent="0.25">
      <c r="AB1574" s="16"/>
    </row>
    <row r="1575" spans="28:28" x14ac:dyDescent="0.25">
      <c r="AB1575" s="16"/>
    </row>
    <row r="1576" spans="28:28" x14ac:dyDescent="0.25">
      <c r="AB1576" s="16"/>
    </row>
    <row r="1577" spans="28:28" x14ac:dyDescent="0.25">
      <c r="AB1577" s="16"/>
    </row>
    <row r="1578" spans="28:28" x14ac:dyDescent="0.25">
      <c r="AB1578" s="16"/>
    </row>
    <row r="1579" spans="28:28" x14ac:dyDescent="0.25">
      <c r="AB1579" s="16"/>
    </row>
    <row r="1580" spans="28:28" x14ac:dyDescent="0.25">
      <c r="AB1580" s="16"/>
    </row>
    <row r="1581" spans="28:28" x14ac:dyDescent="0.25">
      <c r="AB1581" s="16"/>
    </row>
    <row r="1582" spans="28:28" x14ac:dyDescent="0.25">
      <c r="AB1582" s="16"/>
    </row>
    <row r="1583" spans="28:28" x14ac:dyDescent="0.25">
      <c r="AB1583" s="16"/>
    </row>
    <row r="1584" spans="28:28" x14ac:dyDescent="0.25">
      <c r="AB1584" s="16"/>
    </row>
    <row r="1585" spans="28:28" x14ac:dyDescent="0.25">
      <c r="AB1585" s="16"/>
    </row>
    <row r="1586" spans="28:28" x14ac:dyDescent="0.25">
      <c r="AB1586" s="16"/>
    </row>
    <row r="1587" spans="28:28" x14ac:dyDescent="0.25">
      <c r="AB1587" s="16"/>
    </row>
    <row r="1588" spans="28:28" x14ac:dyDescent="0.25">
      <c r="AB1588" s="16"/>
    </row>
    <row r="1589" spans="28:28" x14ac:dyDescent="0.25">
      <c r="AB1589" s="16"/>
    </row>
    <row r="1590" spans="28:28" x14ac:dyDescent="0.25">
      <c r="AB1590" s="16"/>
    </row>
    <row r="1591" spans="28:28" x14ac:dyDescent="0.25">
      <c r="AB1591" s="16"/>
    </row>
    <row r="1592" spans="28:28" x14ac:dyDescent="0.25">
      <c r="AB1592" s="16"/>
    </row>
    <row r="1593" spans="28:28" x14ac:dyDescent="0.25">
      <c r="AB1593" s="16"/>
    </row>
    <row r="1594" spans="28:28" x14ac:dyDescent="0.25">
      <c r="AB1594" s="16"/>
    </row>
    <row r="1595" spans="28:28" x14ac:dyDescent="0.25">
      <c r="AB1595" s="16"/>
    </row>
    <row r="1596" spans="28:28" x14ac:dyDescent="0.25">
      <c r="AB1596" s="16"/>
    </row>
    <row r="1597" spans="28:28" x14ac:dyDescent="0.25">
      <c r="AB1597" s="16"/>
    </row>
    <row r="1598" spans="28:28" x14ac:dyDescent="0.25">
      <c r="AB1598" s="16"/>
    </row>
    <row r="1599" spans="28:28" x14ac:dyDescent="0.25">
      <c r="AB1599" s="16"/>
    </row>
    <row r="1600" spans="28:28" x14ac:dyDescent="0.25">
      <c r="AB1600" s="16"/>
    </row>
    <row r="1601" spans="28:28" x14ac:dyDescent="0.25">
      <c r="AB1601" s="16"/>
    </row>
    <row r="1602" spans="28:28" x14ac:dyDescent="0.25">
      <c r="AB1602" s="16"/>
    </row>
    <row r="1603" spans="28:28" x14ac:dyDescent="0.25">
      <c r="AB1603" s="16"/>
    </row>
  </sheetData>
  <sortState ref="A107:E112">
    <sortCondition ref="A106"/>
  </sortState>
  <mergeCells count="1">
    <mergeCell ref="G1:H2"/>
  </mergeCells>
  <phoneticPr fontId="5" type="noConversion"/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Proposed provision </vt:lpstr>
      <vt:lpstr>list for drop down box</vt:lpstr>
      <vt:lpstr>EDUMIS_Code</vt:lpstr>
      <vt:lpstr>Edumis_No</vt:lpstr>
      <vt:lpstr>EDUMIS_Start</vt:lpstr>
      <vt:lpstr>Lookup_List</vt:lpstr>
      <vt:lpstr>Lookup_Start</vt:lpstr>
      <vt:lpstr>New_Site</vt:lpstr>
      <vt:lpstr>'Proposed provision '!Print_Area</vt:lpstr>
      <vt:lpstr>'Proposed provision '!Print_Titles</vt:lpstr>
      <vt:lpstr>Qualification_Code</vt:lpstr>
      <vt:lpstr>Qualification_with_relevant_delivery_history</vt:lpstr>
      <vt:lpstr>Region</vt:lpstr>
      <vt:lpstr>Region_Start</vt:lpstr>
      <vt:lpstr>TLA</vt:lpstr>
      <vt:lpstr>TLA_Code</vt:lpstr>
      <vt:lpstr>TLA_Code_Start</vt:lpstr>
      <vt:lpstr>TLA_Lookup</vt:lpstr>
      <vt:lpstr>TLA_Start</vt:lpstr>
      <vt:lpstr>Type_of_Provision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jduncan</dc:creator>
  <cp:lastModifiedBy>Dee Warring</cp:lastModifiedBy>
  <cp:lastPrinted>2016-03-21T03:34:32Z</cp:lastPrinted>
  <dcterms:created xsi:type="dcterms:W3CDTF">2012-06-18T21:48:12Z</dcterms:created>
  <dcterms:modified xsi:type="dcterms:W3CDTF">2016-06-03T04:31:48Z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A975918</vt:lpwstr>
  </property>
  <property fmtid="{D5CDD505-2E9C-101B-9397-08002B2CF9AE}" pid="4" name="Objective-Title">
    <vt:lpwstr>Application form Part B - FINAL</vt:lpwstr>
  </property>
  <property fmtid="{D5CDD505-2E9C-101B-9397-08002B2CF9AE}" pid="5" name="Objective-Comment">
    <vt:lpwstr/>
  </property>
  <property fmtid="{D5CDD505-2E9C-101B-9397-08002B2CF9AE}" pid="6" name="Objective-CreationStamp">
    <vt:filetime>2016-03-04T03:27:30Z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2016-06-03T01:31:47Z</vt:filetime>
  </property>
  <property fmtid="{D5CDD505-2E9C-101B-9397-08002B2CF9AE}" pid="10" name="Objective-ModificationStamp">
    <vt:filetime>2016-06-03T01:31:59Z</vt:filetime>
  </property>
  <property fmtid="{D5CDD505-2E9C-101B-9397-08002B2CF9AE}" pid="11" name="Objective-Owner">
    <vt:lpwstr>Joanna Baber</vt:lpwstr>
  </property>
  <property fmtid="{D5CDD505-2E9C-101B-9397-08002B2CF9AE}" pid="12" name="Objective-Path">
    <vt:lpwstr>Objective Global Folder:TEC Global Folder:Governance:Organisation Structure:Tertiary Network (temporary structure):Implementation Design:Dropzone - Implementation Design - Tertiary Network:Level 1 and 2 - Implementation Design:2017 - 2018 - Level 1 and 2 </vt:lpwstr>
  </property>
  <property fmtid="{D5CDD505-2E9C-101B-9397-08002B2CF9AE}" pid="13" name="Objective-Parent">
    <vt:lpwstr>02 - Design - 2017 - 2018 - Level 1 and 2 - Implementation Design</vt:lpwstr>
  </property>
  <property fmtid="{D5CDD505-2E9C-101B-9397-08002B2CF9AE}" pid="14" name="Objective-State">
    <vt:lpwstr>Published</vt:lpwstr>
  </property>
  <property fmtid="{D5CDD505-2E9C-101B-9397-08002B2CF9AE}" pid="15" name="Objective-Version">
    <vt:lpwstr>16.0</vt:lpwstr>
  </property>
  <property fmtid="{D5CDD505-2E9C-101B-9397-08002B2CF9AE}" pid="16" name="Objective-VersionNumber">
    <vt:r8>40</vt:r8>
  </property>
  <property fmtid="{D5CDD505-2E9C-101B-9397-08002B2CF9AE}" pid="17" name="Objective-VersionComment">
    <vt:lpwstr/>
  </property>
  <property fmtid="{D5CDD505-2E9C-101B-9397-08002B2CF9AE}" pid="18" name="Objective-FileNumber">
    <vt:lpwstr>GV-S-XX-XX-XX/09-6427</vt:lpwstr>
  </property>
  <property fmtid="{D5CDD505-2E9C-101B-9397-08002B2CF9AE}" pid="19" name="Objective-Classification">
    <vt:lpwstr>[Inherited - none]</vt:lpwstr>
  </property>
  <property fmtid="{D5CDD505-2E9C-101B-9397-08002B2CF9AE}" pid="20" name="Objective-Caveats">
    <vt:lpwstr/>
  </property>
  <property fmtid="{D5CDD505-2E9C-101B-9397-08002B2CF9AE}" pid="21" name="Objective-Reference [system]">
    <vt:lpwstr/>
  </property>
  <property fmtid="{D5CDD505-2E9C-101B-9397-08002B2CF9AE}" pid="22" name="Objective-Date [system]">
    <vt:lpwstr/>
  </property>
  <property fmtid="{D5CDD505-2E9C-101B-9397-08002B2CF9AE}" pid="23" name="Objective-Action [system]">
    <vt:lpwstr/>
  </property>
  <property fmtid="{D5CDD505-2E9C-101B-9397-08002B2CF9AE}" pid="24" name="Objective-Responsible [system]">
    <vt:lpwstr/>
  </property>
  <property fmtid="{D5CDD505-2E9C-101B-9397-08002B2CF9AE}" pid="25" name="Objective-Financial Year [system]">
    <vt:lpwstr/>
  </property>
  <property fmtid="{D5CDD505-2E9C-101B-9397-08002B2CF9AE}" pid="26" name="Objective-Calendar Year [system]">
    <vt:lpwstr/>
  </property>
  <property fmtid="{D5CDD505-2E9C-101B-9397-08002B2CF9AE}" pid="27" name="Objective-EDUMIS Number [system]">
    <vt:lpwstr/>
  </property>
  <property fmtid="{D5CDD505-2E9C-101B-9397-08002B2CF9AE}" pid="28" name="Objective-Sub Sector [system]">
    <vt:lpwstr/>
  </property>
  <property fmtid="{D5CDD505-2E9C-101B-9397-08002B2CF9AE}" pid="29" name="Objective-Fund Name [system]">
    <vt:lpwstr/>
  </property>
</Properties>
</file>