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cgovtnz-my.sharepoint.com/personal/ryan_nielson_tec_govt_nz/Documents/Desktop/"/>
    </mc:Choice>
  </mc:AlternateContent>
  <xr:revisionPtr revIDLastSave="2" documentId="8_{AD8C6F8E-EFEE-4411-A79E-C0C325956DD3}" xr6:coauthVersionLast="47" xr6:coauthVersionMax="47" xr10:uidLastSave="{A3A3D841-B7E7-4B6A-8D9E-3419EBF53091}"/>
  <workbookProtection lockStructure="1"/>
  <bookViews>
    <workbookView xWindow="38280" yWindow="-120" windowWidth="29040" windowHeight="15840" xr2:uid="{00000000-000D-0000-FFFF-FFFF00000000}"/>
  </bookViews>
  <sheets>
    <sheet name="Summary and sign-off" sheetId="13" r:id="rId1"/>
    <sheet name="Travel" sheetId="1" r:id="rId2"/>
    <sheet name="Hospitality" sheetId="2" r:id="rId3"/>
    <sheet name="All other expenses" sheetId="3" r:id="rId4"/>
    <sheet name="Gifts and benefits" sheetId="4" r:id="rId5"/>
  </sheets>
  <definedNames>
    <definedName name="_xlnm.Print_Area" localSheetId="3">'All other expenses'!$A$1:$E$52</definedName>
    <definedName name="_xlnm.Print_Area" localSheetId="4">'Gifts and benefits'!$A$1:$F$15</definedName>
    <definedName name="_xlnm.Print_Area" localSheetId="2">Hospitality!$A$1:$E$13</definedName>
    <definedName name="_xlnm.Print_Area" localSheetId="0">'Summary and sign-off'!$A$1:$F$23</definedName>
    <definedName name="_xlnm.Print_Area" localSheetId="1">Travel!$A$1:$E$59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3" l="1"/>
  <c r="D55" i="13"/>
  <c r="F55" i="13" s="1"/>
  <c r="B56" i="13"/>
  <c r="D56" i="13"/>
  <c r="B57" i="13"/>
  <c r="D57" i="13"/>
  <c r="B58" i="13"/>
  <c r="D58" i="13"/>
  <c r="F58" i="13" s="1"/>
  <c r="B59" i="13"/>
  <c r="D59" i="13"/>
  <c r="F59" i="13" s="1"/>
  <c r="B60" i="13"/>
  <c r="C60" i="13"/>
  <c r="E60" i="13"/>
  <c r="F60" i="13"/>
  <c r="F56" i="13" l="1"/>
  <c r="F57" i="13"/>
  <c r="B6" i="13"/>
  <c r="C15" i="4"/>
  <c r="C14" i="4"/>
  <c r="B2" i="4" l="1"/>
  <c r="B3" i="4"/>
  <c r="B2" i="3"/>
  <c r="B3" i="3"/>
  <c r="B2" i="2"/>
  <c r="B3" i="2"/>
  <c r="B2" i="1"/>
  <c r="B3" i="1"/>
  <c r="C13" i="13" l="1"/>
  <c r="C12" i="13"/>
  <c r="C11" i="13"/>
  <c r="C16" i="13" l="1"/>
  <c r="C17" i="13"/>
  <c r="B5" i="4" l="1"/>
  <c r="B4" i="4"/>
  <c r="B5" i="3"/>
  <c r="B4" i="3"/>
  <c r="B5" i="2"/>
  <c r="B4" i="2"/>
  <c r="B5" i="1"/>
  <c r="B4" i="1"/>
  <c r="C15" i="13" l="1"/>
  <c r="F12" i="13" l="1"/>
  <c r="C13" i="4"/>
  <c r="F11" i="13" s="1"/>
  <c r="F13" i="13" l="1"/>
  <c r="B57" i="1"/>
  <c r="B17" i="13" s="1"/>
  <c r="B52" i="1"/>
  <c r="B16" i="13" s="1"/>
  <c r="B29" i="1"/>
  <c r="B15" i="13" s="1"/>
  <c r="B52" i="3" l="1"/>
  <c r="B13" i="13" s="1"/>
  <c r="B13" i="2"/>
  <c r="B12" i="13" s="1"/>
  <c r="B11" i="13" l="1"/>
  <c r="B59" i="1"/>
</calcChain>
</file>

<file path=xl/sharedStrings.xml><?xml version="1.0" encoding="utf-8"?>
<sst xmlns="http://schemas.openxmlformats.org/spreadsheetml/2006/main" count="395" uniqueCount="178">
  <si>
    <t>Hospitality</t>
  </si>
  <si>
    <t>Gifts and benefits</t>
  </si>
  <si>
    <t>Agency totals check</t>
  </si>
  <si>
    <t>This disclosure has not yet been approved by the Departmental Secretary or Chief Executive</t>
  </si>
  <si>
    <t>Type here who else has approved this disclosure</t>
  </si>
  <si>
    <t>This summary page updates automatically from the 'Travel', 'Hospitality', 'All other expenses', and 'Gifts and benefits' tabs.
Throughout this workbook, input cells are shaded light green.</t>
  </si>
  <si>
    <t>Summary of expenses</t>
  </si>
  <si>
    <t>Cost in NZ$</t>
  </si>
  <si>
    <r>
      <t>GST inc / exc</t>
    </r>
    <r>
      <rPr>
        <b/>
        <sz val="10"/>
        <rFont val="Arial"/>
        <family val="2"/>
      </rPr>
      <t/>
    </r>
  </si>
  <si>
    <t>Count</t>
  </si>
  <si>
    <t>Travel expenses</t>
  </si>
  <si>
    <t>Number offered</t>
  </si>
  <si>
    <t>Number accepted</t>
  </si>
  <si>
    <t>Other expenses</t>
  </si>
  <si>
    <t>Number declined</t>
  </si>
  <si>
    <t>International Travel</t>
  </si>
  <si>
    <t>Domestic Travel</t>
  </si>
  <si>
    <t>Local Travel</t>
  </si>
  <si>
    <t>Text required for validation and checks - don't change, move, delete or overwrite</t>
  </si>
  <si>
    <t>Insert additional rows as needed: right click on a row number (left of screen) and select Insert - this will insert a row above selected row.</t>
  </si>
  <si>
    <t>Figures include GST (where applicable)</t>
  </si>
  <si>
    <t>Figures exclude GST</t>
  </si>
  <si>
    <t>Data and totals on this worksheet have NOT YET BEEN CHECKED AND CONFIRMED</t>
  </si>
  <si>
    <t>Data and totals on this worksheet checked and confirmed</t>
  </si>
  <si>
    <t>Data and totals have not yet been checked and confirmed for any sheet</t>
  </si>
  <si>
    <t>Some data and totals have not yet been checked and confirmed</t>
  </si>
  <si>
    <t>Data and totals checked on all sheets</t>
  </si>
  <si>
    <t>Not yet indicated</t>
  </si>
  <si>
    <t>GST inclusion inconsistent</t>
  </si>
  <si>
    <t>This disclosure has been approved by the Departmental Secretary or Chief Executive</t>
  </si>
  <si>
    <t>Cultural item - not appropriate to value</t>
  </si>
  <si>
    <t>Under $100</t>
  </si>
  <si>
    <t>$100 - $500</t>
  </si>
  <si>
    <t>$500 - $1,000</t>
  </si>
  <si>
    <t>Over $1,000</t>
  </si>
  <si>
    <t>Estimate not possible</t>
  </si>
  <si>
    <t>Accepted</t>
  </si>
  <si>
    <t>Declined</t>
  </si>
  <si>
    <t>Check - there are no hidden rows with data</t>
  </si>
  <si>
    <t>Error - this total includes data from 'hidden' rows</t>
  </si>
  <si>
    <t>Check - each entry provides sufficient information</t>
  </si>
  <si>
    <t>Not all lines have an entry for "Cost in NZ$" and "Type of expense"</t>
  </si>
  <si>
    <t>Not all lines have an entry for "Description", "Was the gift accepted?" and "Estimated value in NZ$"</t>
  </si>
  <si>
    <t>Check that # of 'costs' = 'type of expenses' (also "accepted/declined" for gifts &amp; benefits)</t>
  </si>
  <si>
    <t>These checks (F53 to F61) are imperfect - they count the entries in each column and checks these totals are the same</t>
  </si>
  <si>
    <t>Travel checks</t>
  </si>
  <si>
    <t>Hospitality check</t>
  </si>
  <si>
    <t>All other expenses check</t>
  </si>
  <si>
    <t>Gifts and benefits check</t>
  </si>
  <si>
    <t xml:space="preserve">Organisation Name </t>
  </si>
  <si>
    <t>Disclosure period start</t>
  </si>
  <si>
    <t>Disclosure period end</t>
  </si>
  <si>
    <t>GST on costs</t>
  </si>
  <si>
    <t>International, domestic and local travel expenses</t>
  </si>
  <si>
    <r>
      <t xml:space="preserve">International Travel   </t>
    </r>
    <r>
      <rPr>
        <sz val="12"/>
        <color theme="0"/>
        <rFont val="Arial"/>
        <family val="2"/>
      </rPr>
      <t xml:space="preserve"> (including travel within NZ at beginning and end of overseas trip)</t>
    </r>
  </si>
  <si>
    <t>Location(s)</t>
  </si>
  <si>
    <t>Subtotal - international travel</t>
  </si>
  <si>
    <r>
      <t xml:space="preserve">Domestic Travel   </t>
    </r>
    <r>
      <rPr>
        <sz val="12"/>
        <color theme="0"/>
        <rFont val="Arial"/>
        <family val="2"/>
      </rPr>
      <t xml:space="preserve"> (within NZ, including travel to and from local airport)</t>
    </r>
  </si>
  <si>
    <t>Subtotal - domestic travel</t>
  </si>
  <si>
    <r>
      <t xml:space="preserve">Local Travel    </t>
    </r>
    <r>
      <rPr>
        <sz val="12"/>
        <color theme="0"/>
        <rFont val="Arial"/>
        <family val="2"/>
      </rPr>
      <t>(within City, excluding travel to airport)</t>
    </r>
  </si>
  <si>
    <t>Subtotal - local travel</t>
  </si>
  <si>
    <t>Total travel expenses</t>
  </si>
  <si>
    <t xml:space="preserve">Total hospitality expenses </t>
  </si>
  <si>
    <t>All Other Expenses</t>
  </si>
  <si>
    <t xml:space="preserve">Total other expenses </t>
  </si>
  <si>
    <t>GST on values</t>
  </si>
  <si>
    <t>Gifts and Benefits over $50 annual value</t>
  </si>
  <si>
    <t>Total count of gift/benefit entries:</t>
  </si>
  <si>
    <t>Offered</t>
  </si>
  <si>
    <t>Tertiary Education Commission</t>
  </si>
  <si>
    <t>Tim Fowler</t>
  </si>
  <si>
    <t>Expenses are approved by the Board Chair at monthly Board meetings</t>
  </si>
  <si>
    <t>United Kingdom</t>
  </si>
  <si>
    <t>Airfare</t>
  </si>
  <si>
    <t>Meals</t>
  </si>
  <si>
    <t>Taxis</t>
  </si>
  <si>
    <t>Train Fares</t>
  </si>
  <si>
    <t>South Africa</t>
  </si>
  <si>
    <t>Security</t>
  </si>
  <si>
    <t>Rental Car</t>
  </si>
  <si>
    <t>Christchurch</t>
  </si>
  <si>
    <t>Dunedin</t>
  </si>
  <si>
    <t>Auckland</t>
  </si>
  <si>
    <t>Parking</t>
  </si>
  <si>
    <t>Wellington</t>
  </si>
  <si>
    <t>Refund for meetings in Auckland that were cancelled in March</t>
  </si>
  <si>
    <t>Admin Fees</t>
  </si>
  <si>
    <t>Hamilton</t>
  </si>
  <si>
    <t>Cell phone calls for July 2023</t>
  </si>
  <si>
    <t>Cell phone</t>
  </si>
  <si>
    <t>Cell phone rental for July 2023</t>
  </si>
  <si>
    <t>International roaming data for July 2023</t>
  </si>
  <si>
    <t>iPad rental for July 2023</t>
  </si>
  <si>
    <t>iPad</t>
  </si>
  <si>
    <t>Cell phone calls for August 2023</t>
  </si>
  <si>
    <t>Cell phone rental for August 2023</t>
  </si>
  <si>
    <t>International roaming data for August 2023</t>
  </si>
  <si>
    <t>iPad rental for August 2023</t>
  </si>
  <si>
    <t>Cell phone calls for September 2023</t>
  </si>
  <si>
    <t>Cell phone rental for September 2023</t>
  </si>
  <si>
    <t>iPad rental for September 2023</t>
  </si>
  <si>
    <t>Cell phone rental for October 2023</t>
  </si>
  <si>
    <t>Cell phone calls for October 2023</t>
  </si>
  <si>
    <t>iPad rental for October 2023</t>
  </si>
  <si>
    <t>Cell phone rental for November 2023</t>
  </si>
  <si>
    <t>Cell phone calls for November 2023</t>
  </si>
  <si>
    <t>iPad rental for November 2023</t>
  </si>
  <si>
    <t>Cell phone rental for December 2023</t>
  </si>
  <si>
    <t>Cell phone calls for December 2023</t>
  </si>
  <si>
    <t>iPad rental for December 2023</t>
  </si>
  <si>
    <t>Cell phone rental for January 2024</t>
  </si>
  <si>
    <t>Cell phone calls for January 2024</t>
  </si>
  <si>
    <t>iPad rental for January 2024</t>
  </si>
  <si>
    <t>Cell phone rental for February 2024</t>
  </si>
  <si>
    <t>Cell phone calls for February 2024</t>
  </si>
  <si>
    <t>iPad rental for February 2024</t>
  </si>
  <si>
    <t>Cell phone rental for March 2024</t>
  </si>
  <si>
    <t>Cell phone calls for March 2024</t>
  </si>
  <si>
    <t>iPad rental for March 2024</t>
  </si>
  <si>
    <t>Cell phone rental for April 2024</t>
  </si>
  <si>
    <t>Cell phone calls for April 2024</t>
  </si>
  <si>
    <t>iPad rental for April 2024</t>
  </si>
  <si>
    <t>Wellington Club Annual Membership, Wellington</t>
  </si>
  <si>
    <t>Membership</t>
  </si>
  <si>
    <t>Cell phone rental for May 2024</t>
  </si>
  <si>
    <t>Cell phone calls for May 2024</t>
  </si>
  <si>
    <t>iPad rental for May 2024</t>
  </si>
  <si>
    <t>Cell phone rental for June 2024</t>
  </si>
  <si>
    <t>Cell phone calls for June 2024</t>
  </si>
  <si>
    <t>iPad rental for June 2024</t>
  </si>
  <si>
    <t>Purpose of travel</t>
  </si>
  <si>
    <t>Type of expense</t>
  </si>
  <si>
    <t>Chief Executive Expense Disclosure</t>
  </si>
  <si>
    <t>Date(s)</t>
  </si>
  <si>
    <t>Canberra, Australia</t>
  </si>
  <si>
    <t>Sydney, Australia</t>
  </si>
  <si>
    <t>Meetings with various tertiary education agencies</t>
  </si>
  <si>
    <t>Meeting with University of Canterbury</t>
  </si>
  <si>
    <t>Speaking engagement at Independent Tertiary Education New Zealand (ITENZ) conference</t>
  </si>
  <si>
    <t>Refund – Tūwhitia Symposium (trip cancelled)</t>
  </si>
  <si>
    <t>Meeting with Chief Executive of Te Pūkenga</t>
  </si>
  <si>
    <t>Meetings with Lincoln and Canterbury Universities</t>
  </si>
  <si>
    <t>Meetings with Auckland University and Auckland University of Technology</t>
  </si>
  <si>
    <t>Financial situation meeting with Waikato University</t>
  </si>
  <si>
    <t>Financial situation meeting with Otago University</t>
  </si>
  <si>
    <t>Purpose of hospitality</t>
  </si>
  <si>
    <t>Hospitality Offered to Third Parties</t>
  </si>
  <si>
    <t>All hospitality expenses provided by the chief executive in the context of their job to anyone external to the Public Service or statutory Crown entities.</t>
  </si>
  <si>
    <t>All other expenditure incurred by the chief executive that is not travel, hospitality or gifts.</t>
  </si>
  <si>
    <t>Purpose of expense</t>
  </si>
  <si>
    <t>Chief Executive Gifts and Benefits Disclosure</t>
  </si>
  <si>
    <r>
      <rPr>
        <b/>
        <i/>
        <sz val="10"/>
        <color theme="1"/>
        <rFont val="Arial"/>
        <family val="2"/>
      </rPr>
      <t>Includes all gifts, invitations to events and other hospitality</t>
    </r>
    <r>
      <rPr>
        <i/>
        <sz val="10"/>
        <color theme="1"/>
        <rFont val="Arial"/>
        <family val="2"/>
      </rPr>
      <t xml:space="preserve">, of $50 or more in total value per year, offered to the chief executive by people external to the Public Service.
Includes all gifts, invitations or other hospitality </t>
    </r>
    <r>
      <rPr>
        <b/>
        <i/>
        <sz val="10"/>
        <color theme="1"/>
        <rFont val="Arial"/>
        <family val="2"/>
      </rPr>
      <t>whether accepted or declined</t>
    </r>
    <r>
      <rPr>
        <i/>
        <sz val="10"/>
        <color theme="1"/>
        <rFont val="Arial"/>
        <family val="2"/>
      </rPr>
      <t>.</t>
    </r>
  </si>
  <si>
    <t>Estimated value in NZ$</t>
  </si>
  <si>
    <t>Offered by</t>
  </si>
  <si>
    <t>Was the gift accepted?</t>
  </si>
  <si>
    <t>Description</t>
  </si>
  <si>
    <t>Other comments</t>
  </si>
  <si>
    <t>Tie, pocket square and wooden pen</t>
  </si>
  <si>
    <t>Bottle of wine – Penfolds Bin 389 Cabernet Shiraz</t>
  </si>
  <si>
    <t>Independent Tertiary Education New Zealand (ITENZ)</t>
  </si>
  <si>
    <t>Organisation Name</t>
  </si>
  <si>
    <t>Chief Executive approval</t>
  </si>
  <si>
    <t>Other sign-off</t>
  </si>
  <si>
    <t>Chief Executive Expenses, Gifts and Benefits Disclosure - summary &amp; sign-off</t>
  </si>
  <si>
    <t>All expenses incurred by chief executive during international, domestic and local travel.</t>
  </si>
  <si>
    <t>Deputy Vice Chanceller Academic Education committee members
Australian Technology Network of Universities</t>
  </si>
  <si>
    <t>Chief Executive</t>
  </si>
  <si>
    <t>Presenting at the Times Higher Education conference</t>
  </si>
  <si>
    <t>Thank you for numerous calls sharing insights and experience of TEC and how it works in NZ in reference to a TEC being set up in Australia. Gift is currently in a cupboard at the TEC office.</t>
  </si>
  <si>
    <t>For speech at conference. Gifts are currently in a cupboard at the TEC office.</t>
  </si>
  <si>
    <t>Accommodation</t>
  </si>
  <si>
    <t>Accommodation - Singapore Layover</t>
  </si>
  <si>
    <t>Attended high-level education forum with Chinese education delegation and a dinner hosted by the Prime Minister for the visiting Chinese Premier and his delegation</t>
  </si>
  <si>
    <t>Dinner for 5 (note: expenses include the TEC Chief Executive, Board Chair, and Deputy Chair)</t>
  </si>
  <si>
    <t>Lunch for 4 (note: expenses include the TEC Chief Executive, Board Chair, and Deputy Chair)</t>
  </si>
  <si>
    <t>Meetings with various tertiary education agencies (note: expenses include the TEC Chief Executive, Board Chair, and Deputy Chair)</t>
  </si>
  <si>
    <t>Keynote Speaker at 2023 Siyaphumelela Conference</t>
  </si>
  <si>
    <t>Speaking engagement at Universities Australia higher education review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</si>
</sst>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  <numFmt numFmtId="167" formatCode="[$-1409]d\ mmmm\ yyyy;@"/>
  </numFmts>
  <fonts count="29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1"/>
      <color theme="1"/>
      <name val="Arial"/>
      <family val="2"/>
    </font>
    <font>
      <b/>
      <sz val="10"/>
      <color rgb="FFFFC000"/>
      <name val="Arial"/>
      <family val="2"/>
    </font>
    <font>
      <sz val="12"/>
      <color theme="0" tint="-0.499984740745262"/>
      <name val="Arial"/>
      <family val="2"/>
    </font>
    <font>
      <b/>
      <sz val="1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165" fontId="19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Protection="1">
      <protection locked="0"/>
    </xf>
    <xf numFmtId="0" fontId="14" fillId="2" borderId="0" xfId="0" applyFont="1" applyFill="1" applyAlignment="1">
      <alignment vertical="center" wrapText="1" readingOrder="1"/>
    </xf>
    <xf numFmtId="0" fontId="0" fillId="5" borderId="0" xfId="0" applyFill="1" applyAlignment="1">
      <alignment wrapText="1"/>
    </xf>
    <xf numFmtId="0" fontId="14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0" fontId="17" fillId="0" borderId="0" xfId="0" applyFont="1" applyAlignment="1">
      <alignment vertical="center" wrapText="1" readingOrder="1"/>
    </xf>
    <xf numFmtId="0" fontId="17" fillId="0" borderId="3" xfId="0" applyFont="1" applyBorder="1" applyAlignment="1">
      <alignment vertical="center" wrapText="1" readingOrder="1"/>
    </xf>
    <xf numFmtId="0" fontId="23" fillId="0" borderId="3" xfId="0" applyFont="1" applyBorder="1" applyAlignment="1">
      <alignment horizontal="left" vertical="center" wrapText="1" indent="2" readingOrder="1"/>
    </xf>
    <xf numFmtId="0" fontId="0" fillId="4" borderId="0" xfId="0" applyFill="1"/>
    <xf numFmtId="0" fontId="0" fillId="5" borderId="0" xfId="0" applyFill="1"/>
    <xf numFmtId="0" fontId="4" fillId="6" borderId="0" xfId="0" applyFont="1" applyFill="1"/>
    <xf numFmtId="0" fontId="4" fillId="6" borderId="0" xfId="0" applyFont="1" applyFill="1" applyAlignment="1">
      <alignment wrapText="1"/>
    </xf>
    <xf numFmtId="0" fontId="22" fillId="0" borderId="0" xfId="0" applyFont="1"/>
    <xf numFmtId="166" fontId="21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16" fillId="3" borderId="0" xfId="0" applyFont="1" applyFill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15" fillId="3" borderId="0" xfId="0" applyFont="1" applyFill="1" applyAlignment="1">
      <alignment vertical="center" wrapText="1" readingOrder="1"/>
    </xf>
    <xf numFmtId="0" fontId="12" fillId="3" borderId="0" xfId="0" applyFont="1" applyFill="1"/>
    <xf numFmtId="1" fontId="17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" fontId="13" fillId="0" borderId="0" xfId="0" applyNumberFormat="1" applyFont="1" applyAlignment="1">
      <alignment horizontal="center" vertical="center" wrapText="1"/>
    </xf>
    <xf numFmtId="165" fontId="13" fillId="0" borderId="0" xfId="1" applyFont="1" applyFill="1" applyBorder="1" applyAlignment="1" applyProtection="1">
      <alignment vertical="center" wrapText="1" readingOrder="1"/>
    </xf>
    <xf numFmtId="0" fontId="11" fillId="0" borderId="0" xfId="0" applyFont="1" applyAlignment="1">
      <alignment vertical="center" wrapText="1"/>
    </xf>
    <xf numFmtId="0" fontId="0" fillId="5" borderId="0" xfId="0" applyFill="1" applyAlignment="1">
      <alignment horizontal="left" vertical="top"/>
    </xf>
    <xf numFmtId="0" fontId="15" fillId="3" borderId="0" xfId="0" applyFont="1" applyFill="1" applyAlignment="1">
      <alignment vertical="center" readingOrder="1"/>
    </xf>
    <xf numFmtId="0" fontId="25" fillId="0" borderId="0" xfId="0" applyFont="1"/>
    <xf numFmtId="166" fontId="15" fillId="8" borderId="0" xfId="0" applyNumberFormat="1" applyFont="1" applyFill="1" applyAlignment="1">
      <alignment horizontal="left" vertical="center" wrapText="1"/>
    </xf>
    <xf numFmtId="1" fontId="15" fillId="8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15" fillId="3" borderId="0" xfId="0" applyNumberFormat="1" applyFont="1" applyFill="1" applyAlignment="1">
      <alignment vertical="center"/>
    </xf>
    <xf numFmtId="164" fontId="17" fillId="0" borderId="4" xfId="1" applyNumberFormat="1" applyFont="1" applyFill="1" applyBorder="1" applyAlignment="1" applyProtection="1">
      <alignment vertical="center" wrapText="1" readingOrder="1"/>
    </xf>
    <xf numFmtId="164" fontId="17" fillId="0" borderId="0" xfId="1" applyNumberFormat="1" applyFont="1" applyFill="1" applyBorder="1" applyAlignment="1" applyProtection="1">
      <alignment vertical="center" wrapText="1" readingOrder="1"/>
    </xf>
    <xf numFmtId="164" fontId="23" fillId="0" borderId="4" xfId="1" applyNumberFormat="1" applyFont="1" applyFill="1" applyBorder="1" applyAlignment="1" applyProtection="1">
      <alignment vertical="center" wrapText="1" readingOrder="1"/>
    </xf>
    <xf numFmtId="164" fontId="15" fillId="3" borderId="0" xfId="0" applyNumberFormat="1" applyFont="1" applyFill="1" applyAlignment="1">
      <alignment vertical="center" wrapText="1" readingOrder="1"/>
    </xf>
    <xf numFmtId="0" fontId="0" fillId="4" borderId="0" xfId="0" applyFill="1" applyAlignment="1">
      <alignment wrapText="1"/>
    </xf>
    <xf numFmtId="0" fontId="6" fillId="4" borderId="0" xfId="0" applyFont="1" applyFill="1" applyAlignment="1">
      <alignment wrapText="1"/>
    </xf>
    <xf numFmtId="0" fontId="11" fillId="0" borderId="5" xfId="1" applyNumberFormat="1" applyFont="1" applyFill="1" applyBorder="1" applyAlignment="1" applyProtection="1">
      <alignment horizontal="center" vertical="center" wrapText="1" readingOrder="1"/>
    </xf>
    <xf numFmtId="0" fontId="11" fillId="0" borderId="0" xfId="1" applyNumberFormat="1" applyFont="1" applyFill="1" applyBorder="1" applyAlignment="1" applyProtection="1">
      <alignment horizontal="center" vertical="center" wrapText="1" readingOrder="1"/>
    </xf>
    <xf numFmtId="0" fontId="24" fillId="0" borderId="5" xfId="1" applyNumberFormat="1" applyFont="1" applyFill="1" applyBorder="1" applyAlignment="1" applyProtection="1">
      <alignment horizontal="center" vertical="center" wrapText="1" readingOrder="1"/>
    </xf>
    <xf numFmtId="0" fontId="26" fillId="3" borderId="0" xfId="0" applyFont="1" applyFill="1" applyAlignment="1">
      <alignment horizontal="center" vertical="center" readingOrder="1"/>
    </xf>
    <xf numFmtId="0" fontId="16" fillId="3" borderId="0" xfId="0" applyFont="1" applyFill="1" applyAlignment="1">
      <alignment vertical="center"/>
    </xf>
    <xf numFmtId="164" fontId="16" fillId="3" borderId="0" xfId="0" applyNumberFormat="1" applyFont="1" applyFill="1" applyAlignment="1">
      <alignment vertical="center"/>
    </xf>
    <xf numFmtId="0" fontId="4" fillId="4" borderId="0" xfId="0" applyFont="1" applyFill="1" applyAlignment="1">
      <alignment wrapText="1"/>
    </xf>
    <xf numFmtId="0" fontId="4" fillId="5" borderId="0" xfId="0" applyFont="1" applyFill="1" applyAlignment="1">
      <alignment wrapText="1"/>
    </xf>
    <xf numFmtId="1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/>
    <xf numFmtId="2" fontId="0" fillId="4" borderId="0" xfId="0" applyNumberFormat="1" applyFill="1" applyAlignment="1">
      <alignment vertical="top"/>
    </xf>
    <xf numFmtId="0" fontId="0" fillId="4" borderId="0" xfId="0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4" fillId="5" borderId="0" xfId="0" applyFont="1" applyFill="1" applyAlignment="1">
      <alignment horizontal="center" vertical="top"/>
    </xf>
    <xf numFmtId="1" fontId="4" fillId="5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14" fillId="3" borderId="0" xfId="0" applyFont="1" applyFill="1" applyAlignment="1">
      <alignment vertical="center" wrapText="1" readingOrder="1"/>
    </xf>
    <xf numFmtId="165" fontId="14" fillId="3" borderId="0" xfId="1" applyFont="1" applyFill="1" applyBorder="1" applyAlignment="1" applyProtection="1">
      <alignment horizontal="center" vertical="center" wrapText="1" readingOrder="1"/>
    </xf>
    <xf numFmtId="165" fontId="14" fillId="0" borderId="0" xfId="1" applyFont="1" applyFill="1" applyBorder="1" applyAlignment="1" applyProtection="1">
      <alignment horizontal="center" vertical="center" wrapText="1" readingOrder="1"/>
    </xf>
    <xf numFmtId="0" fontId="14" fillId="7" borderId="0" xfId="0" applyFont="1" applyFill="1" applyAlignment="1">
      <alignment vertical="center" wrapText="1" readingOrder="1"/>
    </xf>
    <xf numFmtId="165" fontId="14" fillId="7" borderId="0" xfId="1" applyFont="1" applyFill="1" applyBorder="1" applyAlignment="1" applyProtection="1">
      <alignment horizontal="center" vertical="center" wrapText="1" readingOrder="1"/>
    </xf>
    <xf numFmtId="0" fontId="16" fillId="0" borderId="0" xfId="0" applyFont="1" applyAlignment="1">
      <alignment wrapText="1"/>
    </xf>
    <xf numFmtId="0" fontId="12" fillId="0" borderId="0" xfId="0" applyFont="1"/>
    <xf numFmtId="0" fontId="16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readingOrder="1"/>
    </xf>
    <xf numFmtId="166" fontId="15" fillId="3" borderId="0" xfId="0" applyNumberFormat="1" applyFont="1" applyFill="1" applyAlignment="1">
      <alignment horizontal="left" vertical="center" wrapText="1"/>
    </xf>
    <xf numFmtId="1" fontId="15" fillId="3" borderId="0" xfId="0" applyNumberFormat="1" applyFont="1" applyFill="1" applyAlignment="1">
      <alignment horizontal="center" vertical="center" wrapText="1"/>
    </xf>
    <xf numFmtId="166" fontId="26" fillId="3" borderId="0" xfId="0" applyNumberFormat="1" applyFont="1" applyFill="1" applyAlignment="1">
      <alignment horizontal="center" vertical="center" wrapText="1"/>
    </xf>
    <xf numFmtId="167" fontId="11" fillId="9" borderId="3" xfId="0" applyNumberFormat="1" applyFont="1" applyFill="1" applyBorder="1" applyAlignment="1" applyProtection="1">
      <alignment vertical="center"/>
      <protection locked="0"/>
    </xf>
    <xf numFmtId="164" fontId="11" fillId="9" borderId="4" xfId="0" applyNumberFormat="1" applyFont="1" applyFill="1" applyBorder="1" applyAlignment="1" applyProtection="1">
      <alignment vertical="center" wrapText="1"/>
      <protection locked="0"/>
    </xf>
    <xf numFmtId="0" fontId="11" fillId="9" borderId="4" xfId="0" applyFont="1" applyFill="1" applyBorder="1" applyAlignment="1" applyProtection="1">
      <alignment vertical="center" wrapText="1"/>
      <protection locked="0"/>
    </xf>
    <xf numFmtId="0" fontId="11" fillId="9" borderId="5" xfId="0" applyFont="1" applyFill="1" applyBorder="1" applyAlignment="1" applyProtection="1">
      <alignment vertical="center" wrapText="1"/>
      <protection locked="0"/>
    </xf>
    <xf numFmtId="167" fontId="11" fillId="9" borderId="3" xfId="0" applyNumberFormat="1" applyFont="1" applyFill="1" applyBorder="1" applyAlignment="1" applyProtection="1">
      <alignment vertical="center" wrapText="1"/>
      <protection locked="0"/>
    </xf>
    <xf numFmtId="0" fontId="0" fillId="9" borderId="4" xfId="0" applyFill="1" applyBorder="1" applyAlignment="1" applyProtection="1">
      <alignment vertical="center" wrapText="1"/>
      <protection locked="0"/>
    </xf>
    <xf numFmtId="0" fontId="0" fillId="9" borderId="5" xfId="0" applyFill="1" applyBorder="1" applyAlignment="1" applyProtection="1">
      <alignment vertical="center" wrapText="1"/>
      <protection locked="0"/>
    </xf>
    <xf numFmtId="0" fontId="0" fillId="9" borderId="4" xfId="0" applyFill="1" applyBorder="1" applyAlignment="1" applyProtection="1">
      <alignment horizontal="left" vertical="center" wrapText="1"/>
      <protection locked="0"/>
    </xf>
    <xf numFmtId="0" fontId="11" fillId="9" borderId="4" xfId="0" applyFont="1" applyFill="1" applyBorder="1" applyAlignment="1" applyProtection="1">
      <alignment horizontal="left" vertical="center" wrapText="1"/>
      <protection locked="0"/>
    </xf>
    <xf numFmtId="164" fontId="11" fillId="9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" xfId="0" applyFill="1" applyBorder="1" applyAlignment="1" applyProtection="1">
      <alignment horizontal="left" vertical="center" wrapText="1"/>
      <protection locked="0"/>
    </xf>
    <xf numFmtId="0" fontId="26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 readingOrder="1"/>
    </xf>
    <xf numFmtId="0" fontId="10" fillId="9" borderId="2" xfId="0" applyFont="1" applyFill="1" applyBorder="1" applyAlignment="1" applyProtection="1">
      <alignment horizontal="left" vertical="center" wrapText="1" readingOrder="1"/>
      <protection locked="0"/>
    </xf>
    <xf numFmtId="0" fontId="9" fillId="0" borderId="6" xfId="0" applyFont="1" applyBorder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27" fillId="9" borderId="2" xfId="0" applyFont="1" applyFill="1" applyBorder="1" applyAlignment="1" applyProtection="1">
      <alignment horizontal="left" vertical="center" wrapText="1" readingOrder="1"/>
      <protection locked="0"/>
    </xf>
    <xf numFmtId="167" fontId="27" fillId="9" borderId="2" xfId="0" applyNumberFormat="1" applyFont="1" applyFill="1" applyBorder="1" applyAlignment="1" applyProtection="1">
      <alignment horizontal="left" vertical="center" wrapText="1" readingOrder="1"/>
      <protection locked="0"/>
    </xf>
    <xf numFmtId="167" fontId="9" fillId="0" borderId="2" xfId="0" applyNumberFormat="1" applyFont="1" applyBorder="1" applyAlignment="1">
      <alignment horizontal="left" vertical="center" wrapText="1" readingOrder="1"/>
    </xf>
    <xf numFmtId="0" fontId="26" fillId="3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16" fillId="3" borderId="0" xfId="0" applyFont="1" applyFill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2">
    <dxf>
      <font>
        <color theme="1" tint="0.499984740745262"/>
      </font>
      <fill>
        <patternFill>
          <bgColor rgb="FFCCFFCC"/>
        </patternFill>
      </fill>
    </dxf>
    <dxf>
      <font>
        <color theme="1" tint="0.499984740745262"/>
      </font>
      <fill>
        <patternFill>
          <bgColor rgb="FFCCFFC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66"/>
      <color rgb="FFFF9900"/>
      <color rgb="FF99FF99"/>
      <color rgb="FF00FF00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J60"/>
  <sheetViews>
    <sheetView tabSelected="1" zoomScaleNormal="100" workbookViewId="0">
      <selection sqref="A1:F1"/>
    </sheetView>
  </sheetViews>
  <sheetFormatPr defaultColWidth="0" defaultRowHeight="12.75" zeroHeight="1" x14ac:dyDescent="0.35"/>
  <cols>
    <col min="1" max="1" width="35.73046875" customWidth="1"/>
    <col min="2" max="2" width="21.59765625" customWidth="1"/>
    <col min="3" max="3" width="33.59765625" customWidth="1"/>
    <col min="4" max="4" width="4.3984375" customWidth="1"/>
    <col min="5" max="5" width="29" customWidth="1"/>
    <col min="6" max="6" width="19" customWidth="1"/>
    <col min="7" max="10" width="9.1328125" hidden="1" customWidth="1"/>
    <col min="11" max="16384" width="9.1328125" hidden="1"/>
  </cols>
  <sheetData>
    <row r="1" spans="1:10" ht="26.25" customHeight="1" x14ac:dyDescent="0.35">
      <c r="A1" s="91" t="s">
        <v>163</v>
      </c>
      <c r="B1" s="91"/>
      <c r="C1" s="91"/>
      <c r="D1" s="91"/>
      <c r="E1" s="91"/>
      <c r="F1" s="91"/>
      <c r="G1" s="16"/>
      <c r="H1" s="16"/>
      <c r="I1" s="16"/>
      <c r="J1" s="16"/>
    </row>
    <row r="2" spans="1:10" ht="21" customHeight="1" x14ac:dyDescent="0.35">
      <c r="A2" s="2" t="s">
        <v>160</v>
      </c>
      <c r="B2" s="92" t="s">
        <v>69</v>
      </c>
      <c r="C2" s="92"/>
      <c r="D2" s="92"/>
      <c r="E2" s="92"/>
      <c r="F2" s="92"/>
      <c r="G2" s="16"/>
      <c r="H2" s="16"/>
      <c r="I2" s="16"/>
      <c r="J2" s="16"/>
    </row>
    <row r="3" spans="1:10" ht="15" x14ac:dyDescent="0.35">
      <c r="A3" s="2" t="s">
        <v>166</v>
      </c>
      <c r="B3" s="92" t="s">
        <v>70</v>
      </c>
      <c r="C3" s="92"/>
      <c r="D3" s="92"/>
      <c r="E3" s="92"/>
      <c r="F3" s="92"/>
      <c r="G3" s="16"/>
      <c r="H3" s="16"/>
      <c r="I3" s="16"/>
      <c r="J3" s="16"/>
    </row>
    <row r="4" spans="1:10" ht="21" customHeight="1" x14ac:dyDescent="0.35">
      <c r="A4" s="2" t="s">
        <v>50</v>
      </c>
      <c r="B4" s="93">
        <v>45108</v>
      </c>
      <c r="C4" s="93"/>
      <c r="D4" s="93"/>
      <c r="E4" s="93"/>
      <c r="F4" s="93"/>
      <c r="G4" s="16"/>
      <c r="H4" s="16"/>
      <c r="I4" s="16"/>
      <c r="J4" s="16"/>
    </row>
    <row r="5" spans="1:10" ht="21" customHeight="1" x14ac:dyDescent="0.35">
      <c r="A5" s="2" t="s">
        <v>51</v>
      </c>
      <c r="B5" s="93">
        <v>45473</v>
      </c>
      <c r="C5" s="93"/>
      <c r="D5" s="93"/>
      <c r="E5" s="93"/>
      <c r="F5" s="93"/>
      <c r="G5" s="16"/>
      <c r="H5" s="16"/>
      <c r="I5" s="16"/>
      <c r="J5" s="16"/>
    </row>
    <row r="6" spans="1:10" ht="21" customHeight="1" x14ac:dyDescent="0.35">
      <c r="A6" s="2" t="s">
        <v>2</v>
      </c>
      <c r="B6" s="90" t="str">
        <f>IF(AND(Travel!B7&lt;&gt;A30,Hospitality!B7&lt;&gt;A30,'All other expenses'!B7&lt;&gt;A30,'Gifts and benefits'!B7&lt;&gt;A30),A31,IF(AND(Travel!B7=A30,Hospitality!B7=A30,'All other expenses'!B7=A30,'Gifts and benefits'!B7=A30),A33,A32))</f>
        <v>Data and totals checked on all sheets</v>
      </c>
      <c r="C6" s="90"/>
      <c r="D6" s="90"/>
      <c r="E6" s="90"/>
      <c r="F6" s="90"/>
      <c r="G6" s="16"/>
      <c r="H6" s="16"/>
      <c r="I6" s="16"/>
      <c r="J6" s="16"/>
    </row>
    <row r="7" spans="1:10" ht="15" x14ac:dyDescent="0.35">
      <c r="A7" s="2" t="s">
        <v>161</v>
      </c>
      <c r="B7" s="89" t="s">
        <v>29</v>
      </c>
      <c r="C7" s="89"/>
      <c r="D7" s="89"/>
      <c r="E7" s="89"/>
      <c r="F7" s="89"/>
      <c r="G7" s="16"/>
      <c r="H7" s="16"/>
      <c r="I7" s="16"/>
      <c r="J7" s="16"/>
    </row>
    <row r="8" spans="1:10" ht="25.5" customHeight="1" x14ac:dyDescent="0.35">
      <c r="A8" s="2" t="s">
        <v>162</v>
      </c>
      <c r="B8" s="89" t="s">
        <v>71</v>
      </c>
      <c r="C8" s="89"/>
      <c r="D8" s="89"/>
      <c r="E8" s="89"/>
      <c r="F8" s="89"/>
      <c r="G8" s="16"/>
      <c r="H8" s="16"/>
      <c r="I8" s="16"/>
      <c r="J8" s="16"/>
    </row>
    <row r="9" spans="1:10" ht="66.75" customHeight="1" x14ac:dyDescent="0.35">
      <c r="A9" s="88" t="s">
        <v>5</v>
      </c>
      <c r="B9" s="88"/>
      <c r="C9" s="88"/>
      <c r="D9" s="88"/>
      <c r="E9" s="88"/>
      <c r="F9" s="88"/>
      <c r="G9" s="16"/>
      <c r="H9" s="16"/>
      <c r="I9" s="16"/>
      <c r="J9" s="16"/>
    </row>
    <row r="10" spans="1:10" s="70" customFormat="1" ht="36" customHeight="1" x14ac:dyDescent="0.4">
      <c r="A10" s="64" t="s">
        <v>6</v>
      </c>
      <c r="B10" s="65" t="s">
        <v>7</v>
      </c>
      <c r="C10" s="65" t="s">
        <v>8</v>
      </c>
      <c r="D10" s="66"/>
      <c r="E10" s="67" t="s">
        <v>1</v>
      </c>
      <c r="F10" s="68" t="s">
        <v>9</v>
      </c>
      <c r="G10" s="69"/>
      <c r="H10" s="69"/>
      <c r="I10" s="69"/>
      <c r="J10" s="69"/>
    </row>
    <row r="11" spans="1:10" ht="27.75" customHeight="1" x14ac:dyDescent="0.4">
      <c r="A11" s="7" t="s">
        <v>10</v>
      </c>
      <c r="B11" s="38">
        <f>B15+B16+B17</f>
        <v>22231.02</v>
      </c>
      <c r="C11" s="44" t="str">
        <f>IF(Travel!B6="",A34,Travel!B6)</f>
        <v>Figures exclude GST</v>
      </c>
      <c r="D11" s="5"/>
      <c r="E11" s="7" t="s">
        <v>11</v>
      </c>
      <c r="F11" s="26">
        <f>'Gifts and benefits'!C13</f>
        <v>2</v>
      </c>
      <c r="G11" s="23"/>
      <c r="H11" s="23"/>
      <c r="I11" s="23"/>
      <c r="J11" s="23"/>
    </row>
    <row r="12" spans="1:10" ht="27.75" customHeight="1" x14ac:dyDescent="0.4">
      <c r="A12" s="7" t="s">
        <v>0</v>
      </c>
      <c r="B12" s="38">
        <f>Hospitality!B13</f>
        <v>1286.1500000000001</v>
      </c>
      <c r="C12" s="44" t="str">
        <f>IF(Hospitality!B6="",A34,Hospitality!B6)</f>
        <v>Figures exclude GST</v>
      </c>
      <c r="D12" s="5"/>
      <c r="E12" s="7" t="s">
        <v>12</v>
      </c>
      <c r="F12" s="26">
        <f>'Gifts and benefits'!C14</f>
        <v>2</v>
      </c>
      <c r="G12" s="23"/>
      <c r="H12" s="23"/>
      <c r="I12" s="23"/>
      <c r="J12" s="23"/>
    </row>
    <row r="13" spans="1:10" ht="27.75" customHeight="1" x14ac:dyDescent="0.35">
      <c r="A13" s="7" t="s">
        <v>13</v>
      </c>
      <c r="B13" s="38">
        <f>'All other expenses'!B52</f>
        <v>2155.4100000000003</v>
      </c>
      <c r="C13" s="44" t="str">
        <f>IF('All other expenses'!B6="",A34,'All other expenses'!B6)</f>
        <v>Figures exclude GST</v>
      </c>
      <c r="D13" s="5"/>
      <c r="E13" s="7" t="s">
        <v>14</v>
      </c>
      <c r="F13" s="26">
        <f>'Gifts and benefits'!C15</f>
        <v>0</v>
      </c>
      <c r="G13" s="16"/>
      <c r="H13" s="16"/>
      <c r="I13" s="16"/>
      <c r="J13" s="16"/>
    </row>
    <row r="14" spans="1:10" ht="12.75" customHeight="1" x14ac:dyDescent="0.35">
      <c r="A14" s="6"/>
      <c r="B14" s="39"/>
      <c r="C14" s="45"/>
      <c r="D14" s="27"/>
      <c r="E14" s="5"/>
      <c r="F14" s="28"/>
      <c r="G14" s="16"/>
      <c r="H14" s="16"/>
      <c r="I14" s="16"/>
      <c r="J14" s="16"/>
    </row>
    <row r="15" spans="1:10" ht="27.75" customHeight="1" x14ac:dyDescent="0.35">
      <c r="A15" s="8" t="s">
        <v>15</v>
      </c>
      <c r="B15" s="40">
        <f>Travel!B29</f>
        <v>18471.53</v>
      </c>
      <c r="C15" s="46" t="str">
        <f>C11</f>
        <v>Figures exclude GST</v>
      </c>
      <c r="D15" s="5"/>
      <c r="E15" s="5"/>
      <c r="F15" s="28"/>
      <c r="G15" s="16"/>
      <c r="H15" s="16"/>
      <c r="I15" s="16"/>
      <c r="J15" s="16"/>
    </row>
    <row r="16" spans="1:10" ht="27.75" customHeight="1" x14ac:dyDescent="0.35">
      <c r="A16" s="8" t="s">
        <v>16</v>
      </c>
      <c r="B16" s="40">
        <f>Travel!B52</f>
        <v>3759.4900000000007</v>
      </c>
      <c r="C16" s="46" t="str">
        <f>C11</f>
        <v>Figures exclude GST</v>
      </c>
      <c r="D16" s="29"/>
      <c r="E16" s="5"/>
      <c r="F16" s="30"/>
      <c r="G16" s="16"/>
      <c r="H16" s="16"/>
      <c r="I16" s="16"/>
      <c r="J16" s="16"/>
    </row>
    <row r="17" spans="1:10" ht="27.75" customHeight="1" x14ac:dyDescent="0.35">
      <c r="A17" s="8" t="s">
        <v>17</v>
      </c>
      <c r="B17" s="40">
        <f>Travel!B57</f>
        <v>0</v>
      </c>
      <c r="C17" s="46" t="str">
        <f>C11</f>
        <v>Figures exclude GST</v>
      </c>
      <c r="D17" s="5"/>
      <c r="E17" s="5"/>
      <c r="F17" s="30"/>
      <c r="G17" s="16"/>
      <c r="H17" s="16"/>
      <c r="I17" s="16"/>
      <c r="J17" s="16"/>
    </row>
    <row r="18" spans="1:10" ht="27.75" hidden="1" customHeight="1" x14ac:dyDescent="0.4">
      <c r="A18" s="16"/>
      <c r="B18" s="18"/>
      <c r="C18" s="16"/>
      <c r="D18" s="4"/>
      <c r="E18" s="4"/>
      <c r="F18" s="22"/>
      <c r="G18" s="16"/>
      <c r="H18" s="16"/>
      <c r="I18" s="16"/>
      <c r="J18" s="16"/>
    </row>
    <row r="19" spans="1:10" ht="13.15" hidden="1" x14ac:dyDescent="0.4">
      <c r="A19" s="17"/>
      <c r="B19" s="18"/>
      <c r="C19" s="16"/>
      <c r="D19" s="16"/>
      <c r="E19" s="16"/>
      <c r="F19" s="16"/>
      <c r="G19" s="16"/>
      <c r="H19" s="16"/>
      <c r="I19" s="16"/>
      <c r="J19" s="16"/>
    </row>
    <row r="20" spans="1:10" hidden="1" x14ac:dyDescent="0.35">
      <c r="A20" s="19"/>
      <c r="D20" s="16"/>
      <c r="E20" s="16"/>
      <c r="F20" s="16"/>
      <c r="G20" s="16"/>
      <c r="H20" s="16"/>
      <c r="I20" s="16"/>
      <c r="J20" s="16"/>
    </row>
    <row r="21" spans="1:10" ht="12.6" hidden="1" customHeight="1" x14ac:dyDescent="0.35">
      <c r="A21" s="19"/>
      <c r="D21" s="16"/>
      <c r="E21" s="16"/>
      <c r="F21" s="16"/>
      <c r="G21" s="16"/>
      <c r="H21" s="16"/>
      <c r="I21" s="16"/>
      <c r="J21" s="16"/>
    </row>
    <row r="22" spans="1:10" ht="12.6" hidden="1" customHeight="1" x14ac:dyDescent="0.35">
      <c r="A22" s="19"/>
      <c r="D22" s="16"/>
      <c r="E22" s="16"/>
      <c r="F22" s="16"/>
      <c r="G22" s="16"/>
      <c r="H22" s="16"/>
      <c r="I22" s="16"/>
      <c r="J22" s="16"/>
    </row>
    <row r="23" spans="1:10" ht="12.6" hidden="1" customHeight="1" x14ac:dyDescent="0.35">
      <c r="A23" s="19"/>
      <c r="D23" s="16"/>
      <c r="E23" s="16"/>
      <c r="F23" s="16"/>
      <c r="G23" s="16"/>
      <c r="H23" s="16"/>
      <c r="I23" s="16"/>
      <c r="J23" s="16"/>
    </row>
    <row r="24" spans="1:10" hidden="1" x14ac:dyDescent="0.35">
      <c r="A24" s="21"/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3.15" hidden="1" x14ac:dyDescent="0.4">
      <c r="A25" s="11" t="s">
        <v>18</v>
      </c>
      <c r="B25" s="12"/>
      <c r="C25" s="12"/>
      <c r="D25" s="12"/>
      <c r="E25" s="12"/>
      <c r="F25" s="12"/>
      <c r="G25" s="16"/>
      <c r="H25" s="16"/>
      <c r="I25" s="16"/>
      <c r="J25" s="16"/>
    </row>
    <row r="26" spans="1:10" ht="12.75" hidden="1" customHeight="1" x14ac:dyDescent="0.35">
      <c r="A26" s="10" t="s">
        <v>19</v>
      </c>
      <c r="B26" s="3"/>
      <c r="C26" s="3"/>
      <c r="D26" s="10"/>
      <c r="E26" s="10"/>
      <c r="F26" s="10"/>
      <c r="G26" s="16"/>
      <c r="H26" s="16"/>
      <c r="I26" s="16"/>
      <c r="J26" s="16"/>
    </row>
    <row r="27" spans="1:10" hidden="1" x14ac:dyDescent="0.35">
      <c r="A27" s="9" t="s">
        <v>20</v>
      </c>
      <c r="B27" s="9"/>
      <c r="C27" s="9"/>
      <c r="D27" s="9"/>
      <c r="E27" s="9"/>
      <c r="F27" s="9"/>
      <c r="G27" s="16"/>
      <c r="H27" s="16"/>
      <c r="I27" s="16"/>
      <c r="J27" s="16"/>
    </row>
    <row r="28" spans="1:10" hidden="1" x14ac:dyDescent="0.35">
      <c r="A28" s="9" t="s">
        <v>21</v>
      </c>
      <c r="B28" s="9"/>
      <c r="C28" s="9"/>
      <c r="D28" s="9"/>
      <c r="E28" s="9"/>
      <c r="F28" s="9"/>
      <c r="G28" s="16"/>
      <c r="H28" s="16"/>
      <c r="I28" s="16"/>
      <c r="J28" s="16"/>
    </row>
    <row r="29" spans="1:10" hidden="1" x14ac:dyDescent="0.35">
      <c r="A29" s="10" t="s">
        <v>22</v>
      </c>
      <c r="B29" s="10"/>
      <c r="C29" s="10"/>
      <c r="D29" s="10"/>
      <c r="E29" s="10"/>
      <c r="F29" s="10"/>
      <c r="G29" s="16"/>
      <c r="H29" s="16"/>
      <c r="I29" s="16"/>
      <c r="J29" s="16"/>
    </row>
    <row r="30" spans="1:10" hidden="1" x14ac:dyDescent="0.35">
      <c r="A30" s="10" t="s">
        <v>23</v>
      </c>
      <c r="B30" s="10"/>
      <c r="C30" s="10"/>
      <c r="D30" s="10"/>
      <c r="E30" s="10"/>
      <c r="F30" s="10"/>
      <c r="G30" s="16"/>
      <c r="H30" s="16"/>
      <c r="I30" s="16"/>
      <c r="J30" s="16"/>
    </row>
    <row r="31" spans="1:10" hidden="1" x14ac:dyDescent="0.35">
      <c r="A31" s="9" t="s">
        <v>24</v>
      </c>
      <c r="B31" s="9"/>
      <c r="C31" s="9"/>
      <c r="D31" s="9"/>
      <c r="E31" s="9"/>
      <c r="F31" s="9"/>
      <c r="G31" s="16"/>
      <c r="H31" s="16"/>
      <c r="I31" s="16"/>
      <c r="J31" s="16"/>
    </row>
    <row r="32" spans="1:10" hidden="1" x14ac:dyDescent="0.35">
      <c r="A32" s="9" t="s">
        <v>25</v>
      </c>
      <c r="B32" s="9"/>
      <c r="C32" s="9"/>
      <c r="D32" s="9"/>
      <c r="E32" s="9"/>
      <c r="F32" s="9"/>
      <c r="G32" s="16"/>
      <c r="H32" s="16"/>
      <c r="I32" s="16"/>
      <c r="J32" s="16"/>
    </row>
    <row r="33" spans="1:10" hidden="1" x14ac:dyDescent="0.35">
      <c r="A33" s="9" t="s">
        <v>26</v>
      </c>
      <c r="B33" s="9"/>
      <c r="C33" s="9"/>
      <c r="D33" s="9"/>
      <c r="E33" s="9"/>
      <c r="F33" s="9"/>
      <c r="G33" s="16"/>
      <c r="H33" s="16"/>
      <c r="I33" s="16"/>
      <c r="J33" s="16"/>
    </row>
    <row r="34" spans="1:10" hidden="1" x14ac:dyDescent="0.35">
      <c r="A34" s="10" t="s">
        <v>27</v>
      </c>
      <c r="B34" s="10"/>
      <c r="C34" s="10"/>
      <c r="D34" s="10"/>
      <c r="E34" s="10"/>
      <c r="F34" s="10"/>
      <c r="G34" s="16"/>
      <c r="H34" s="16"/>
      <c r="I34" s="16"/>
      <c r="J34" s="16"/>
    </row>
    <row r="35" spans="1:10" hidden="1" x14ac:dyDescent="0.35">
      <c r="A35" s="10" t="s">
        <v>28</v>
      </c>
      <c r="B35" s="10"/>
      <c r="C35" s="10"/>
      <c r="D35" s="10"/>
      <c r="E35" s="10"/>
      <c r="F35" s="10"/>
      <c r="G35" s="16"/>
      <c r="H35" s="16"/>
      <c r="I35" s="16"/>
      <c r="J35" s="16"/>
    </row>
    <row r="36" spans="1:10" hidden="1" x14ac:dyDescent="0.35">
      <c r="A36" s="9" t="s">
        <v>3</v>
      </c>
      <c r="B36" s="42"/>
      <c r="C36" s="42"/>
      <c r="D36" s="42"/>
      <c r="E36" s="42"/>
      <c r="F36" s="42"/>
      <c r="G36" s="16"/>
      <c r="H36" s="16"/>
      <c r="I36" s="16"/>
      <c r="J36" s="16"/>
    </row>
    <row r="37" spans="1:10" hidden="1" x14ac:dyDescent="0.35">
      <c r="A37" s="9" t="s">
        <v>29</v>
      </c>
      <c r="B37" s="42"/>
      <c r="C37" s="42"/>
      <c r="D37" s="42"/>
      <c r="E37" s="42"/>
      <c r="F37" s="42"/>
      <c r="G37" s="16"/>
      <c r="H37" s="16"/>
      <c r="I37" s="16"/>
      <c r="J37" s="16"/>
    </row>
    <row r="38" spans="1:10" hidden="1" x14ac:dyDescent="0.35">
      <c r="A38" s="9" t="s">
        <v>4</v>
      </c>
      <c r="B38" s="42"/>
      <c r="C38" s="42"/>
      <c r="D38" s="42"/>
      <c r="E38" s="42"/>
      <c r="F38" s="42"/>
      <c r="G38" s="16"/>
      <c r="H38" s="16"/>
      <c r="I38" s="16"/>
      <c r="J38" s="16"/>
    </row>
    <row r="39" spans="1:10" hidden="1" x14ac:dyDescent="0.35">
      <c r="A39" s="10" t="s">
        <v>30</v>
      </c>
      <c r="B39" s="3"/>
      <c r="C39" s="3"/>
      <c r="D39" s="3"/>
      <c r="E39" s="3"/>
      <c r="F39" s="3"/>
      <c r="G39" s="16"/>
      <c r="H39" s="16"/>
      <c r="I39" s="16"/>
      <c r="J39" s="16"/>
    </row>
    <row r="40" spans="1:10" hidden="1" x14ac:dyDescent="0.35">
      <c r="A40" s="3" t="s">
        <v>31</v>
      </c>
      <c r="B40" s="3"/>
      <c r="C40" s="3"/>
      <c r="D40" s="3"/>
      <c r="E40" s="3"/>
      <c r="F40" s="3"/>
      <c r="G40" s="16"/>
      <c r="H40" s="16"/>
      <c r="I40" s="16"/>
      <c r="J40" s="16"/>
    </row>
    <row r="41" spans="1:10" hidden="1" x14ac:dyDescent="0.35">
      <c r="A41" s="3" t="s">
        <v>32</v>
      </c>
      <c r="B41" s="3"/>
      <c r="C41" s="3"/>
      <c r="D41" s="3"/>
      <c r="E41" s="3"/>
      <c r="F41" s="3"/>
      <c r="G41" s="16"/>
      <c r="H41" s="16"/>
      <c r="I41" s="16"/>
      <c r="J41" s="16"/>
    </row>
    <row r="42" spans="1:10" hidden="1" x14ac:dyDescent="0.35">
      <c r="A42" s="3" t="s">
        <v>33</v>
      </c>
      <c r="B42" s="3"/>
      <c r="C42" s="3"/>
      <c r="D42" s="3"/>
      <c r="E42" s="3"/>
      <c r="F42" s="3"/>
      <c r="G42" s="16"/>
      <c r="H42" s="16"/>
      <c r="I42" s="16"/>
      <c r="J42" s="16"/>
    </row>
    <row r="43" spans="1:10" hidden="1" x14ac:dyDescent="0.35">
      <c r="A43" s="3" t="s">
        <v>34</v>
      </c>
      <c r="B43" s="3"/>
      <c r="C43" s="3"/>
      <c r="D43" s="3"/>
      <c r="E43" s="3"/>
      <c r="F43" s="3"/>
      <c r="G43" s="16"/>
      <c r="H43" s="16"/>
      <c r="I43" s="16"/>
      <c r="J43" s="16"/>
    </row>
    <row r="44" spans="1:10" hidden="1" x14ac:dyDescent="0.35">
      <c r="A44" s="3" t="s">
        <v>35</v>
      </c>
      <c r="B44" s="3"/>
      <c r="C44" s="3"/>
      <c r="D44" s="3"/>
      <c r="E44" s="3"/>
      <c r="F44" s="3"/>
      <c r="G44" s="16"/>
      <c r="H44" s="16"/>
      <c r="I44" s="16"/>
      <c r="J44" s="16"/>
    </row>
    <row r="45" spans="1:10" hidden="1" x14ac:dyDescent="0.35">
      <c r="A45" s="43" t="s">
        <v>36</v>
      </c>
      <c r="B45" s="42"/>
      <c r="C45" s="42"/>
      <c r="D45" s="42"/>
      <c r="E45" s="42"/>
      <c r="F45" s="42"/>
      <c r="G45" s="16"/>
      <c r="H45" s="16"/>
      <c r="I45" s="16"/>
      <c r="J45" s="16"/>
    </row>
    <row r="46" spans="1:10" hidden="1" x14ac:dyDescent="0.35">
      <c r="A46" s="42" t="s">
        <v>37</v>
      </c>
      <c r="B46" s="42"/>
      <c r="C46" s="42"/>
      <c r="D46" s="42"/>
      <c r="E46" s="42"/>
      <c r="F46" s="42"/>
      <c r="G46" s="16"/>
      <c r="H46" s="16"/>
      <c r="I46" s="16"/>
      <c r="J46" s="16"/>
    </row>
    <row r="47" spans="1:10" hidden="1" x14ac:dyDescent="0.35">
      <c r="A47" s="31">
        <v>-20000</v>
      </c>
      <c r="B47" s="3"/>
      <c r="C47" s="3"/>
      <c r="D47" s="3"/>
      <c r="E47" s="3"/>
      <c r="F47" s="3"/>
      <c r="G47" s="16"/>
      <c r="H47" s="16"/>
      <c r="I47" s="16"/>
      <c r="J47" s="16"/>
    </row>
    <row r="48" spans="1:10" ht="25.5" hidden="1" x14ac:dyDescent="0.35">
      <c r="A48" s="58" t="s">
        <v>38</v>
      </c>
      <c r="B48" s="42"/>
      <c r="C48" s="42"/>
      <c r="D48" s="42"/>
      <c r="E48" s="42"/>
      <c r="F48" s="42"/>
      <c r="G48" s="16"/>
      <c r="H48" s="16"/>
      <c r="I48" s="16"/>
      <c r="J48" s="16"/>
    </row>
    <row r="49" spans="1:10" ht="25.5" hidden="1" x14ac:dyDescent="0.35">
      <c r="A49" s="58" t="s">
        <v>39</v>
      </c>
      <c r="B49" s="42"/>
      <c r="C49" s="42"/>
      <c r="D49" s="42"/>
      <c r="E49" s="42"/>
      <c r="F49" s="42"/>
      <c r="G49" s="16"/>
      <c r="H49" s="16"/>
      <c r="I49" s="16"/>
      <c r="J49" s="16"/>
    </row>
    <row r="50" spans="1:10" ht="25.5" hidden="1" x14ac:dyDescent="0.35">
      <c r="A50" s="59" t="s">
        <v>40</v>
      </c>
      <c r="B50" s="3"/>
      <c r="C50" s="3"/>
      <c r="D50" s="3"/>
      <c r="E50" s="3"/>
      <c r="F50" s="3"/>
      <c r="G50" s="16"/>
      <c r="H50" s="16"/>
      <c r="I50" s="16"/>
      <c r="J50" s="16"/>
    </row>
    <row r="51" spans="1:10" ht="25.5" hidden="1" x14ac:dyDescent="0.35">
      <c r="A51" s="59" t="s">
        <v>41</v>
      </c>
      <c r="B51" s="3"/>
      <c r="C51" s="3"/>
      <c r="D51" s="3"/>
      <c r="E51" s="3"/>
      <c r="F51" s="3"/>
      <c r="G51" s="16"/>
      <c r="H51" s="16"/>
      <c r="I51" s="16"/>
      <c r="J51" s="16"/>
    </row>
    <row r="52" spans="1:10" ht="38.25" hidden="1" x14ac:dyDescent="0.4">
      <c r="A52" s="59" t="s">
        <v>42</v>
      </c>
      <c r="B52" s="51"/>
      <c r="C52" s="51"/>
      <c r="D52" s="51"/>
      <c r="E52" s="10"/>
      <c r="F52" s="10"/>
      <c r="G52" s="16"/>
      <c r="H52" s="16"/>
      <c r="I52" s="16"/>
      <c r="J52" s="16"/>
    </row>
    <row r="53" spans="1:10" ht="13.15" hidden="1" x14ac:dyDescent="0.4">
      <c r="A53" s="56" t="s">
        <v>43</v>
      </c>
      <c r="B53" s="50"/>
      <c r="C53" s="50"/>
      <c r="D53" s="50"/>
      <c r="E53" s="9"/>
      <c r="F53" s="9" t="b">
        <v>1</v>
      </c>
      <c r="G53" s="16"/>
      <c r="H53" s="16"/>
      <c r="I53" s="16"/>
      <c r="J53" s="16"/>
    </row>
    <row r="54" spans="1:10" ht="13.15" hidden="1" x14ac:dyDescent="0.4">
      <c r="A54" s="57" t="s">
        <v>44</v>
      </c>
      <c r="B54" s="56"/>
      <c r="C54" s="56"/>
      <c r="D54" s="56"/>
      <c r="E54" s="9"/>
      <c r="F54" s="9" t="b">
        <v>0</v>
      </c>
      <c r="G54" s="16"/>
      <c r="H54" s="16"/>
      <c r="I54" s="16"/>
      <c r="J54" s="16"/>
    </row>
    <row r="55" spans="1:10" ht="13.15" hidden="1" x14ac:dyDescent="0.35">
      <c r="A55" s="60"/>
      <c r="B55" s="52">
        <f>COUNT(Travel!B12:B28)</f>
        <v>17</v>
      </c>
      <c r="C55" s="52"/>
      <c r="D55" s="52">
        <f>COUNTIF(Travel!D12:D28,"*")</f>
        <v>17</v>
      </c>
      <c r="E55" s="53"/>
      <c r="F55" s="53" t="b">
        <f>MIN(B55,D55)=MAX(B55,D55)</f>
        <v>1</v>
      </c>
      <c r="G55" s="16"/>
      <c r="H55" s="16"/>
      <c r="I55" s="16"/>
      <c r="J55" s="16"/>
    </row>
    <row r="56" spans="1:10" ht="13.15" hidden="1" x14ac:dyDescent="0.35">
      <c r="A56" s="60" t="s">
        <v>45</v>
      </c>
      <c r="B56" s="52">
        <f>COUNT(Travel!B33:B51)</f>
        <v>19</v>
      </c>
      <c r="C56" s="52"/>
      <c r="D56" s="52">
        <f>COUNTIF(Travel!D33:D51,"*")</f>
        <v>19</v>
      </c>
      <c r="E56" s="53"/>
      <c r="F56" s="53" t="b">
        <f>MIN(B56,D56)=MAX(B56,D56)</f>
        <v>1</v>
      </c>
    </row>
    <row r="57" spans="1:10" ht="13.15" hidden="1" x14ac:dyDescent="0.4">
      <c r="A57" s="61"/>
      <c r="B57" s="52">
        <f>COUNT(Travel!B56:B56)</f>
        <v>0</v>
      </c>
      <c r="C57" s="52"/>
      <c r="D57" s="52">
        <f>COUNTIF(Travel!D56:D56,"*")</f>
        <v>0</v>
      </c>
      <c r="E57" s="53"/>
      <c r="F57" s="53" t="b">
        <f>MIN(B57,D57)=MAX(B57,D57)</f>
        <v>1</v>
      </c>
    </row>
    <row r="58" spans="1:10" ht="13.15" hidden="1" x14ac:dyDescent="0.4">
      <c r="A58" s="62" t="s">
        <v>46</v>
      </c>
      <c r="B58" s="54">
        <f>COUNT(Hospitality!B11:B12)</f>
        <v>2</v>
      </c>
      <c r="C58" s="54"/>
      <c r="D58" s="54">
        <f>COUNTIF(Hospitality!D11:D12,"*")</f>
        <v>2</v>
      </c>
      <c r="E58" s="55"/>
      <c r="F58" s="55" t="b">
        <f>MIN(B58,D58)=MAX(B58,D58)</f>
        <v>1</v>
      </c>
    </row>
    <row r="59" spans="1:10" ht="13.15" hidden="1" x14ac:dyDescent="0.4">
      <c r="A59" s="63" t="s">
        <v>47</v>
      </c>
      <c r="B59" s="53">
        <f>COUNT('All other expenses'!B11:B51)</f>
        <v>41</v>
      </c>
      <c r="C59" s="53"/>
      <c r="D59" s="53">
        <f>COUNTIF('All other expenses'!D11:D51,"*")</f>
        <v>41</v>
      </c>
      <c r="E59" s="53"/>
      <c r="F59" s="53" t="b">
        <f>MIN(B59,D59)=MAX(B59,D59)</f>
        <v>1</v>
      </c>
    </row>
    <row r="60" spans="1:10" ht="13.15" hidden="1" x14ac:dyDescent="0.4">
      <c r="A60" s="62" t="s">
        <v>48</v>
      </c>
      <c r="B60" s="54">
        <f>COUNTIF('Gifts and benefits'!B11:B12,"*")</f>
        <v>2</v>
      </c>
      <c r="C60" s="54">
        <f>COUNTIF('Gifts and benefits'!C11:C12,"*")</f>
        <v>2</v>
      </c>
      <c r="D60" s="54"/>
      <c r="E60" s="54">
        <f>COUNTA('Gifts and benefits'!E11:E12)</f>
        <v>2</v>
      </c>
      <c r="F60" s="55" t="b">
        <f>MIN(B60,C60,E60)=MAX(B60,C60,E60)</f>
        <v>1</v>
      </c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9:F9"/>
    <mergeCell ref="B7:F7"/>
    <mergeCell ref="B6:F6"/>
    <mergeCell ref="A1:F1"/>
    <mergeCell ref="B2:F2"/>
    <mergeCell ref="B3:F3"/>
    <mergeCell ref="B4:F4"/>
    <mergeCell ref="B5:F5"/>
    <mergeCell ref="B8:F8"/>
  </mergeCells>
  <conditionalFormatting sqref="B7:F7">
    <cfRule type="cellIs" dxfId="1" priority="3" operator="equal">
      <formula>$A$36</formula>
    </cfRule>
  </conditionalFormatting>
  <conditionalFormatting sqref="B8:F8">
    <cfRule type="cellIs" dxfId="0" priority="1" operator="equal">
      <formula>$A$30</formula>
    </cfRule>
  </conditionalFormatting>
  <dataValidations count="6">
    <dataValidation type="list" allowBlank="1" showInputMessage="1" showErrorMessage="1" error="Use the drop down list (at the right of the cell)" prompt="This disclosure must be approved by the Departmental Secretary or Chief Executive - use the drop down list (at right of cell) to indicate whether this has been completed" sqref="B7:F7" xr:uid="{00000000-0002-0000-0100-000000000000}">
      <formula1>$A$36:$A$37</formula1>
    </dataValidation>
    <dataValidation allowBlank="1" showInputMessage="1" showErrorMessage="1" prompt="This disclosure must be approved by another appropriate party (e.g. Audit and Risk Committee member, Board Chair or Chief Financial Officer)_x000a__x000a_Use this cell to indicate who has approved the disclosure" sqref="B8:F8" xr:uid="{73839F58-777C-4950-B268-57C2286B2786}"/>
    <dataValidation allowBlank="1" showInputMessage="1" showErrorMessage="1" prompt="Headings on following tabs will pre populate with what you enter here" sqref="B2:F2" xr:uid="{00000000-0002-0000-0100-000002000000}"/>
    <dataValidation allowBlank="1" showInputMessage="1" showErrorMessage="1" prompt="Headings on following tabs will pre populate with what you enter here_x000a__x000a_Create a new workbook for a new Departmental Secretary or Chief Executive" sqref="B3:F3" xr:uid="{00000000-0002-0000-0100-000003000000}"/>
    <dataValidation allowBlank="1" showInputMessage="1" showErrorMessage="1" prompt="Headings on following tabs will pre populate with what you enter here_x000a__x000a_Update if a shorter or different period is covered" sqref="B4:F5" xr:uid="{00000000-0002-0000-0100-000004000000}"/>
    <dataValidation allowBlank="1" showInputMessage="1" showErrorMessage="1" prompt="Totals should accurately sum the content of tables but this may be affected by input method - e.g. hidden or inappropriate data._x000a__x000a_Agencies must confirm the accuracy of their data and totals._x000a__x000a_This cell updates automatically as each worksheet is checked." sqref="B6:F6" xr:uid="{00000000-0002-0000-0100-000005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 alignWithMargins="0">
    <oddFooter>&amp;LCE Expense Disclosure Workbook 2018&amp;RWorksheet - Summary and sign-off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M60"/>
  <sheetViews>
    <sheetView zoomScaleNormal="100" workbookViewId="0">
      <selection activeCell="C26" sqref="C26"/>
    </sheetView>
  </sheetViews>
  <sheetFormatPr defaultColWidth="0" defaultRowHeight="12.75" zeroHeight="1" x14ac:dyDescent="0.35"/>
  <cols>
    <col min="1" max="1" width="35.73046875" customWidth="1"/>
    <col min="2" max="2" width="14.265625" customWidth="1"/>
    <col min="3" max="3" width="71.3984375" customWidth="1"/>
    <col min="4" max="4" width="50" customWidth="1"/>
    <col min="5" max="5" width="21.3984375" customWidth="1"/>
    <col min="6" max="8" width="9.1328125" hidden="1" customWidth="1"/>
    <col min="9" max="13" width="0" hidden="1" customWidth="1"/>
    <col min="14" max="16384" width="9.1328125" hidden="1"/>
  </cols>
  <sheetData>
    <row r="1" spans="1:5" ht="26.25" customHeight="1" x14ac:dyDescent="0.35">
      <c r="A1" s="96" t="s">
        <v>132</v>
      </c>
      <c r="B1" s="96"/>
      <c r="C1" s="96"/>
      <c r="D1" s="96"/>
      <c r="E1" s="96"/>
    </row>
    <row r="2" spans="1:5" ht="21" customHeight="1" x14ac:dyDescent="0.35">
      <c r="A2" s="2" t="s">
        <v>49</v>
      </c>
      <c r="B2" s="94" t="str">
        <f>'Summary and sign-off'!B2:F2</f>
        <v>Tertiary Education Commission</v>
      </c>
      <c r="C2" s="94"/>
      <c r="D2" s="94"/>
      <c r="E2" s="94"/>
    </row>
    <row r="3" spans="1:5" ht="15" x14ac:dyDescent="0.35">
      <c r="A3" s="2" t="s">
        <v>166</v>
      </c>
      <c r="B3" s="94" t="str">
        <f>'Summary and sign-off'!B3:F3</f>
        <v>Tim Fowler</v>
      </c>
      <c r="C3" s="94"/>
      <c r="D3" s="94"/>
      <c r="E3" s="94"/>
    </row>
    <row r="4" spans="1:5" ht="21" customHeight="1" x14ac:dyDescent="0.35">
      <c r="A4" s="2" t="s">
        <v>50</v>
      </c>
      <c r="B4" s="94">
        <f>'Summary and sign-off'!B4:F4</f>
        <v>45108</v>
      </c>
      <c r="C4" s="94"/>
      <c r="D4" s="94"/>
      <c r="E4" s="94"/>
    </row>
    <row r="5" spans="1:5" ht="21" customHeight="1" x14ac:dyDescent="0.35">
      <c r="A5" s="2" t="s">
        <v>51</v>
      </c>
      <c r="B5" s="94">
        <f>'Summary and sign-off'!B5:F5</f>
        <v>45473</v>
      </c>
      <c r="C5" s="94"/>
      <c r="D5" s="94"/>
      <c r="E5" s="94"/>
    </row>
    <row r="6" spans="1:5" ht="21" customHeight="1" x14ac:dyDescent="0.35">
      <c r="A6" s="2" t="s">
        <v>52</v>
      </c>
      <c r="B6" s="89" t="s">
        <v>21</v>
      </c>
      <c r="C6" s="89"/>
      <c r="D6" s="89"/>
      <c r="E6" s="89"/>
    </row>
    <row r="7" spans="1:5" ht="21" customHeight="1" x14ac:dyDescent="0.35">
      <c r="A7" s="2" t="s">
        <v>2</v>
      </c>
      <c r="B7" s="89" t="s">
        <v>23</v>
      </c>
      <c r="C7" s="89"/>
      <c r="D7" s="89"/>
      <c r="E7" s="89"/>
    </row>
    <row r="8" spans="1:5" ht="36" customHeight="1" x14ac:dyDescent="0.35">
      <c r="A8" s="98" t="s">
        <v>53</v>
      </c>
      <c r="B8" s="99"/>
      <c r="C8" s="99"/>
      <c r="D8" s="99"/>
      <c r="E8" s="99"/>
    </row>
    <row r="9" spans="1:5" ht="36" customHeight="1" x14ac:dyDescent="0.35">
      <c r="A9" s="101" t="s">
        <v>164</v>
      </c>
      <c r="B9" s="102"/>
      <c r="C9" s="102"/>
      <c r="D9" s="102"/>
      <c r="E9" s="102"/>
    </row>
    <row r="10" spans="1:5" ht="24.75" customHeight="1" x14ac:dyDescent="0.35">
      <c r="A10" s="97" t="s">
        <v>54</v>
      </c>
      <c r="B10" s="100"/>
      <c r="C10" s="97"/>
      <c r="D10" s="97"/>
      <c r="E10" s="97"/>
    </row>
    <row r="11" spans="1:5" ht="28.5" customHeight="1" x14ac:dyDescent="0.35">
      <c r="A11" s="20" t="s">
        <v>133</v>
      </c>
      <c r="B11" s="20" t="s">
        <v>7</v>
      </c>
      <c r="C11" s="20" t="s">
        <v>130</v>
      </c>
      <c r="D11" s="20" t="s">
        <v>131</v>
      </c>
      <c r="E11" s="20" t="s">
        <v>55</v>
      </c>
    </row>
    <row r="12" spans="1:5" s="1" customFormat="1" x14ac:dyDescent="0.35">
      <c r="A12" s="76">
        <v>45086</v>
      </c>
      <c r="B12" s="77">
        <v>1080.44</v>
      </c>
      <c r="C12" s="78" t="s">
        <v>136</v>
      </c>
      <c r="D12" s="78" t="s">
        <v>170</v>
      </c>
      <c r="E12" s="79" t="s">
        <v>72</v>
      </c>
    </row>
    <row r="13" spans="1:5" s="1" customFormat="1" x14ac:dyDescent="0.35">
      <c r="A13" s="76">
        <v>45086</v>
      </c>
      <c r="B13" s="77">
        <v>100</v>
      </c>
      <c r="C13" s="78" t="s">
        <v>136</v>
      </c>
      <c r="D13" s="78" t="s">
        <v>73</v>
      </c>
      <c r="E13" s="79" t="s">
        <v>72</v>
      </c>
    </row>
    <row r="14" spans="1:5" s="1" customFormat="1" ht="25.5" x14ac:dyDescent="0.35">
      <c r="A14" s="76">
        <v>45086</v>
      </c>
      <c r="B14" s="77">
        <v>454.87000000000012</v>
      </c>
      <c r="C14" s="78" t="s">
        <v>175</v>
      </c>
      <c r="D14" s="78" t="s">
        <v>74</v>
      </c>
      <c r="E14" s="79" t="s">
        <v>72</v>
      </c>
    </row>
    <row r="15" spans="1:5" s="1" customFormat="1" ht="25.5" x14ac:dyDescent="0.35">
      <c r="A15" s="76">
        <v>45086</v>
      </c>
      <c r="B15" s="77">
        <v>1082.29</v>
      </c>
      <c r="C15" s="78" t="s">
        <v>175</v>
      </c>
      <c r="D15" s="78" t="s">
        <v>75</v>
      </c>
      <c r="E15" s="79" t="s">
        <v>72</v>
      </c>
    </row>
    <row r="16" spans="1:5" s="1" customFormat="1" ht="25.5" x14ac:dyDescent="0.35">
      <c r="A16" s="76">
        <v>45086</v>
      </c>
      <c r="B16" s="77">
        <v>172.47</v>
      </c>
      <c r="C16" s="78" t="s">
        <v>175</v>
      </c>
      <c r="D16" s="78" t="s">
        <v>76</v>
      </c>
      <c r="E16" s="79" t="s">
        <v>72</v>
      </c>
    </row>
    <row r="17" spans="1:5" s="1" customFormat="1" x14ac:dyDescent="0.35">
      <c r="A17" s="76">
        <v>45103</v>
      </c>
      <c r="B17" s="77">
        <v>330.13</v>
      </c>
      <c r="C17" s="78" t="s">
        <v>176</v>
      </c>
      <c r="D17" s="78" t="s">
        <v>170</v>
      </c>
      <c r="E17" s="79" t="s">
        <v>77</v>
      </c>
    </row>
    <row r="18" spans="1:5" s="1" customFormat="1" ht="12.75" customHeight="1" x14ac:dyDescent="0.35">
      <c r="A18" s="76">
        <v>45103</v>
      </c>
      <c r="B18" s="77">
        <v>8553.8700000000008</v>
      </c>
      <c r="C18" s="78" t="s">
        <v>176</v>
      </c>
      <c r="D18" s="78" t="s">
        <v>73</v>
      </c>
      <c r="E18" s="79" t="s">
        <v>77</v>
      </c>
    </row>
    <row r="19" spans="1:5" s="1" customFormat="1" ht="12.75" customHeight="1" x14ac:dyDescent="0.35">
      <c r="A19" s="76">
        <v>45103</v>
      </c>
      <c r="B19" s="77">
        <v>172.91</v>
      </c>
      <c r="C19" s="78" t="s">
        <v>176</v>
      </c>
      <c r="D19" s="78" t="s">
        <v>74</v>
      </c>
      <c r="E19" s="79" t="s">
        <v>77</v>
      </c>
    </row>
    <row r="20" spans="1:5" s="1" customFormat="1" ht="12.75" customHeight="1" x14ac:dyDescent="0.35">
      <c r="A20" s="76">
        <v>45103</v>
      </c>
      <c r="B20" s="77">
        <v>767.78</v>
      </c>
      <c r="C20" s="78" t="s">
        <v>176</v>
      </c>
      <c r="D20" s="78" t="s">
        <v>78</v>
      </c>
      <c r="E20" s="79" t="s">
        <v>77</v>
      </c>
    </row>
    <row r="21" spans="1:5" s="1" customFormat="1" ht="12.75" customHeight="1" x14ac:dyDescent="0.35">
      <c r="A21" s="76">
        <v>45103</v>
      </c>
      <c r="B21" s="77">
        <v>45.63</v>
      </c>
      <c r="C21" s="78" t="s">
        <v>176</v>
      </c>
      <c r="D21" s="78" t="s">
        <v>75</v>
      </c>
      <c r="E21" s="79" t="s">
        <v>77</v>
      </c>
    </row>
    <row r="22" spans="1:5" s="1" customFormat="1" ht="12.75" customHeight="1" x14ac:dyDescent="0.35">
      <c r="A22" s="76">
        <v>45109</v>
      </c>
      <c r="B22" s="77">
        <v>404.38</v>
      </c>
      <c r="C22" s="78" t="s">
        <v>176</v>
      </c>
      <c r="D22" s="78" t="s">
        <v>171</v>
      </c>
      <c r="E22" s="79" t="s">
        <v>77</v>
      </c>
    </row>
    <row r="23" spans="1:5" s="1" customFormat="1" ht="12.75" customHeight="1" x14ac:dyDescent="0.35">
      <c r="A23" s="76">
        <v>45146</v>
      </c>
      <c r="B23" s="77">
        <v>237.4</v>
      </c>
      <c r="C23" s="78" t="s">
        <v>177</v>
      </c>
      <c r="D23" s="78" t="s">
        <v>170</v>
      </c>
      <c r="E23" s="79" t="s">
        <v>134</v>
      </c>
    </row>
    <row r="24" spans="1:5" s="1" customFormat="1" ht="12.75" customHeight="1" x14ac:dyDescent="0.35">
      <c r="A24" s="76">
        <v>45146</v>
      </c>
      <c r="B24" s="77">
        <v>3519.9999999999995</v>
      </c>
      <c r="C24" s="78" t="s">
        <v>177</v>
      </c>
      <c r="D24" s="78" t="s">
        <v>73</v>
      </c>
      <c r="E24" s="79" t="s">
        <v>134</v>
      </c>
    </row>
    <row r="25" spans="1:5" s="1" customFormat="1" ht="12.75" customHeight="1" x14ac:dyDescent="0.35">
      <c r="A25" s="76">
        <v>45146</v>
      </c>
      <c r="B25" s="77">
        <v>89.13</v>
      </c>
      <c r="C25" s="78" t="s">
        <v>177</v>
      </c>
      <c r="D25" s="78" t="s">
        <v>74</v>
      </c>
      <c r="E25" s="79" t="s">
        <v>134</v>
      </c>
    </row>
    <row r="26" spans="1:5" s="1" customFormat="1" ht="12.75" customHeight="1" x14ac:dyDescent="0.35">
      <c r="A26" s="76">
        <v>45146</v>
      </c>
      <c r="B26" s="77">
        <v>326.02999999999997</v>
      </c>
      <c r="C26" s="78" t="s">
        <v>177</v>
      </c>
      <c r="D26" s="78" t="s">
        <v>75</v>
      </c>
      <c r="E26" s="79" t="s">
        <v>134</v>
      </c>
    </row>
    <row r="27" spans="1:5" s="1" customFormat="1" ht="12.75" customHeight="1" x14ac:dyDescent="0.35">
      <c r="A27" s="76">
        <v>45561</v>
      </c>
      <c r="B27" s="77">
        <v>309.33999999999997</v>
      </c>
      <c r="C27" s="78" t="s">
        <v>167</v>
      </c>
      <c r="D27" s="78" t="s">
        <v>170</v>
      </c>
      <c r="E27" s="79" t="s">
        <v>135</v>
      </c>
    </row>
    <row r="28" spans="1:5" s="1" customFormat="1" ht="12.75" customHeight="1" x14ac:dyDescent="0.35">
      <c r="A28" s="76">
        <v>45561</v>
      </c>
      <c r="B28" s="77">
        <v>824.86</v>
      </c>
      <c r="C28" s="78" t="s">
        <v>167</v>
      </c>
      <c r="D28" s="78" t="s">
        <v>73</v>
      </c>
      <c r="E28" s="79" t="s">
        <v>135</v>
      </c>
    </row>
    <row r="29" spans="1:5" ht="19.5" customHeight="1" x14ac:dyDescent="0.35">
      <c r="A29" s="48" t="s">
        <v>56</v>
      </c>
      <c r="B29" s="49">
        <f>SUM(B12:B28)</f>
        <v>18471.53</v>
      </c>
      <c r="C29" s="87"/>
      <c r="D29" s="95"/>
      <c r="E29" s="95"/>
    </row>
    <row r="30" spans="1:5" ht="10.5" customHeight="1" x14ac:dyDescent="0.4">
      <c r="A30" s="16"/>
      <c r="B30" s="18"/>
      <c r="C30" s="16"/>
      <c r="D30" s="16"/>
      <c r="E30" s="16"/>
    </row>
    <row r="31" spans="1:5" ht="24.75" customHeight="1" x14ac:dyDescent="0.35">
      <c r="A31" s="97" t="s">
        <v>57</v>
      </c>
      <c r="B31" s="97"/>
      <c r="C31" s="97"/>
      <c r="D31" s="97"/>
      <c r="E31" s="97"/>
    </row>
    <row r="32" spans="1:5" ht="32.450000000000003" customHeight="1" x14ac:dyDescent="0.35">
      <c r="A32" s="20" t="s">
        <v>133</v>
      </c>
      <c r="B32" s="20" t="s">
        <v>7</v>
      </c>
      <c r="C32" s="20" t="s">
        <v>130</v>
      </c>
      <c r="D32" s="20" t="s">
        <v>131</v>
      </c>
      <c r="E32" s="20" t="s">
        <v>55</v>
      </c>
    </row>
    <row r="33" spans="1:5" s="1" customFormat="1" x14ac:dyDescent="0.35">
      <c r="A33" s="76">
        <v>44986</v>
      </c>
      <c r="B33" s="77">
        <v>-544.02</v>
      </c>
      <c r="C33" s="78" t="s">
        <v>85</v>
      </c>
      <c r="D33" s="78" t="s">
        <v>73</v>
      </c>
      <c r="E33" s="79" t="s">
        <v>82</v>
      </c>
    </row>
    <row r="34" spans="1:5" s="1" customFormat="1" x14ac:dyDescent="0.35">
      <c r="A34" s="76">
        <v>45146</v>
      </c>
      <c r="B34" s="77">
        <v>405.25</v>
      </c>
      <c r="C34" s="78" t="s">
        <v>137</v>
      </c>
      <c r="D34" s="78" t="s">
        <v>73</v>
      </c>
      <c r="E34" s="79" t="s">
        <v>80</v>
      </c>
    </row>
    <row r="35" spans="1:5" s="1" customFormat="1" x14ac:dyDescent="0.35">
      <c r="A35" s="76">
        <v>45146</v>
      </c>
      <c r="B35" s="77">
        <v>69.599999999999994</v>
      </c>
      <c r="C35" s="78" t="s">
        <v>137</v>
      </c>
      <c r="D35" s="78" t="s">
        <v>79</v>
      </c>
      <c r="E35" s="79" t="s">
        <v>80</v>
      </c>
    </row>
    <row r="36" spans="1:5" s="1" customFormat="1" ht="25.5" x14ac:dyDescent="0.35">
      <c r="A36" s="76">
        <v>45181</v>
      </c>
      <c r="B36" s="77">
        <v>361.47</v>
      </c>
      <c r="C36" s="78" t="s">
        <v>138</v>
      </c>
      <c r="D36" s="78" t="s">
        <v>73</v>
      </c>
      <c r="E36" s="79" t="s">
        <v>80</v>
      </c>
    </row>
    <row r="37" spans="1:5" s="1" customFormat="1" ht="25.5" x14ac:dyDescent="0.35">
      <c r="A37" s="76">
        <v>45181</v>
      </c>
      <c r="B37" s="77">
        <v>98.95</v>
      </c>
      <c r="C37" s="78" t="s">
        <v>138</v>
      </c>
      <c r="D37" s="78" t="s">
        <v>79</v>
      </c>
      <c r="E37" s="79" t="s">
        <v>80</v>
      </c>
    </row>
    <row r="38" spans="1:5" s="1" customFormat="1" x14ac:dyDescent="0.35">
      <c r="A38" s="76">
        <v>45196</v>
      </c>
      <c r="B38" s="77">
        <v>18</v>
      </c>
      <c r="C38" s="78" t="s">
        <v>139</v>
      </c>
      <c r="D38" s="78" t="s">
        <v>86</v>
      </c>
      <c r="E38" s="79" t="s">
        <v>87</v>
      </c>
    </row>
    <row r="39" spans="1:5" s="1" customFormat="1" x14ac:dyDescent="0.35">
      <c r="A39" s="76">
        <v>45450</v>
      </c>
      <c r="B39" s="77">
        <v>492.13</v>
      </c>
      <c r="C39" s="78" t="s">
        <v>140</v>
      </c>
      <c r="D39" s="78" t="s">
        <v>73</v>
      </c>
      <c r="E39" s="79" t="s">
        <v>82</v>
      </c>
    </row>
    <row r="40" spans="1:5" s="1" customFormat="1" x14ac:dyDescent="0.35">
      <c r="A40" s="76">
        <v>45450</v>
      </c>
      <c r="B40" s="77">
        <v>101.36</v>
      </c>
      <c r="C40" s="78" t="s">
        <v>140</v>
      </c>
      <c r="D40" s="78" t="s">
        <v>79</v>
      </c>
      <c r="E40" s="79" t="s">
        <v>82</v>
      </c>
    </row>
    <row r="41" spans="1:5" s="1" customFormat="1" x14ac:dyDescent="0.35">
      <c r="A41" s="76">
        <v>45450</v>
      </c>
      <c r="B41" s="77">
        <v>60</v>
      </c>
      <c r="C41" s="78" t="s">
        <v>140</v>
      </c>
      <c r="D41" s="78" t="s">
        <v>83</v>
      </c>
      <c r="E41" s="79" t="s">
        <v>82</v>
      </c>
    </row>
    <row r="42" spans="1:5" s="1" customFormat="1" x14ac:dyDescent="0.35">
      <c r="A42" s="76">
        <v>45455</v>
      </c>
      <c r="B42" s="77">
        <v>352.12</v>
      </c>
      <c r="C42" s="78" t="s">
        <v>141</v>
      </c>
      <c r="D42" s="78" t="s">
        <v>73</v>
      </c>
      <c r="E42" s="79" t="s">
        <v>80</v>
      </c>
    </row>
    <row r="43" spans="1:5" s="1" customFormat="1" x14ac:dyDescent="0.35">
      <c r="A43" s="76">
        <v>45455</v>
      </c>
      <c r="B43" s="77">
        <v>74.989999999999995</v>
      </c>
      <c r="C43" s="78" t="s">
        <v>141</v>
      </c>
      <c r="D43" s="78" t="s">
        <v>79</v>
      </c>
      <c r="E43" s="79" t="s">
        <v>80</v>
      </c>
    </row>
    <row r="44" spans="1:5" s="1" customFormat="1" x14ac:dyDescent="0.35">
      <c r="A44" s="76">
        <v>45455</v>
      </c>
      <c r="B44" s="77">
        <v>60</v>
      </c>
      <c r="C44" s="78" t="s">
        <v>141</v>
      </c>
      <c r="D44" s="78" t="s">
        <v>83</v>
      </c>
      <c r="E44" s="79" t="s">
        <v>80</v>
      </c>
    </row>
    <row r="45" spans="1:5" s="1" customFormat="1" ht="25.5" x14ac:dyDescent="0.35">
      <c r="A45" s="76">
        <v>45457</v>
      </c>
      <c r="B45" s="77">
        <v>767.42000000000007</v>
      </c>
      <c r="C45" s="78" t="s">
        <v>172</v>
      </c>
      <c r="D45" s="78" t="s">
        <v>73</v>
      </c>
      <c r="E45" s="79" t="s">
        <v>82</v>
      </c>
    </row>
    <row r="46" spans="1:5" s="1" customFormat="1" ht="25.5" x14ac:dyDescent="0.35">
      <c r="A46" s="76">
        <v>45457</v>
      </c>
      <c r="B46" s="77">
        <v>74.13</v>
      </c>
      <c r="C46" s="78" t="s">
        <v>172</v>
      </c>
      <c r="D46" s="78" t="s">
        <v>79</v>
      </c>
      <c r="E46" s="79" t="s">
        <v>82</v>
      </c>
    </row>
    <row r="47" spans="1:5" s="1" customFormat="1" x14ac:dyDescent="0.35">
      <c r="A47" s="76">
        <v>45463</v>
      </c>
      <c r="B47" s="77">
        <v>451.53</v>
      </c>
      <c r="C47" s="78" t="s">
        <v>142</v>
      </c>
      <c r="D47" s="78" t="s">
        <v>73</v>
      </c>
      <c r="E47" s="79" t="s">
        <v>82</v>
      </c>
    </row>
    <row r="48" spans="1:5" s="1" customFormat="1" x14ac:dyDescent="0.35">
      <c r="A48" s="76">
        <v>45463</v>
      </c>
      <c r="B48" s="77">
        <v>123.53</v>
      </c>
      <c r="C48" s="78" t="s">
        <v>142</v>
      </c>
      <c r="D48" s="78" t="s">
        <v>79</v>
      </c>
      <c r="E48" s="79" t="s">
        <v>82</v>
      </c>
    </row>
    <row r="49" spans="1:5" s="1" customFormat="1" x14ac:dyDescent="0.35">
      <c r="A49" s="76">
        <v>45463</v>
      </c>
      <c r="B49" s="77">
        <v>60</v>
      </c>
      <c r="C49" s="78" t="s">
        <v>142</v>
      </c>
      <c r="D49" s="78" t="s">
        <v>83</v>
      </c>
      <c r="E49" s="79" t="s">
        <v>82</v>
      </c>
    </row>
    <row r="50" spans="1:5" s="1" customFormat="1" x14ac:dyDescent="0.35">
      <c r="A50" s="76">
        <v>45481</v>
      </c>
      <c r="B50" s="77">
        <v>278.98</v>
      </c>
      <c r="C50" s="78" t="s">
        <v>143</v>
      </c>
      <c r="D50" s="78" t="s">
        <v>73</v>
      </c>
      <c r="E50" s="79" t="s">
        <v>82</v>
      </c>
    </row>
    <row r="51" spans="1:5" s="1" customFormat="1" x14ac:dyDescent="0.35">
      <c r="A51" s="76">
        <v>45501</v>
      </c>
      <c r="B51" s="77">
        <v>454.05</v>
      </c>
      <c r="C51" s="78" t="s">
        <v>144</v>
      </c>
      <c r="D51" s="78" t="s">
        <v>73</v>
      </c>
      <c r="E51" s="79" t="s">
        <v>81</v>
      </c>
    </row>
    <row r="52" spans="1:5" ht="19.5" customHeight="1" x14ac:dyDescent="0.35">
      <c r="A52" s="48" t="s">
        <v>58</v>
      </c>
      <c r="B52" s="49">
        <f>SUM(B33:B51)</f>
        <v>3759.4900000000007</v>
      </c>
      <c r="C52" s="87"/>
      <c r="D52" s="95"/>
      <c r="E52" s="95"/>
    </row>
    <row r="53" spans="1:5" ht="10.5" customHeight="1" x14ac:dyDescent="0.4">
      <c r="A53" s="16"/>
      <c r="B53" s="18"/>
      <c r="C53" s="16"/>
      <c r="D53" s="16"/>
      <c r="E53" s="16"/>
    </row>
    <row r="54" spans="1:5" ht="24.75" customHeight="1" x14ac:dyDescent="0.35">
      <c r="A54" s="97" t="s">
        <v>59</v>
      </c>
      <c r="B54" s="97"/>
      <c r="C54" s="97"/>
      <c r="D54" s="97"/>
      <c r="E54" s="97"/>
    </row>
    <row r="55" spans="1:5" ht="27" customHeight="1" x14ac:dyDescent="0.35">
      <c r="A55" s="20" t="s">
        <v>133</v>
      </c>
      <c r="B55" s="20" t="s">
        <v>7</v>
      </c>
      <c r="C55" s="20" t="s">
        <v>130</v>
      </c>
      <c r="D55" s="20" t="s">
        <v>131</v>
      </c>
      <c r="E55" s="20" t="s">
        <v>55</v>
      </c>
    </row>
    <row r="56" spans="1:5" s="1" customFormat="1" x14ac:dyDescent="0.35">
      <c r="A56" s="76"/>
      <c r="B56" s="77"/>
      <c r="C56" s="78"/>
      <c r="D56" s="78"/>
      <c r="E56" s="79"/>
    </row>
    <row r="57" spans="1:5" ht="19.5" customHeight="1" x14ac:dyDescent="0.35">
      <c r="A57" s="48" t="s">
        <v>60</v>
      </c>
      <c r="B57" s="49">
        <f>SUM(B56:B56)</f>
        <v>0</v>
      </c>
      <c r="C57" s="87"/>
      <c r="D57" s="95"/>
      <c r="E57" s="95"/>
    </row>
    <row r="58" spans="1:5" ht="10.5" customHeight="1" x14ac:dyDescent="0.4">
      <c r="A58" s="16"/>
      <c r="B58" s="36"/>
      <c r="C58" s="18"/>
      <c r="D58" s="16"/>
      <c r="E58" s="16"/>
    </row>
    <row r="59" spans="1:5" ht="34.5" customHeight="1" x14ac:dyDescent="0.35">
      <c r="A59" s="24" t="s">
        <v>61</v>
      </c>
      <c r="B59" s="37">
        <f>B29+B52+B57</f>
        <v>22231.02</v>
      </c>
      <c r="C59" s="25"/>
      <c r="D59" s="25"/>
      <c r="E59" s="25"/>
    </row>
    <row r="60" spans="1:5" x14ac:dyDescent="0.35"/>
  </sheetData>
  <sheetProtection sheet="1" formatCells="0" formatColumns="0" formatRows="0" insertColumns="0" insertRows="0" insertHyperlinks="0" deleteColumns="0" deleteRows="0" sort="0" autoFilter="0" pivotTables="0"/>
  <mergeCells count="15">
    <mergeCell ref="B7:E7"/>
    <mergeCell ref="B5:E5"/>
    <mergeCell ref="D57:E57"/>
    <mergeCell ref="A1:E1"/>
    <mergeCell ref="A31:E31"/>
    <mergeCell ref="A54:E54"/>
    <mergeCell ref="B2:E2"/>
    <mergeCell ref="B3:E3"/>
    <mergeCell ref="B4:E4"/>
    <mergeCell ref="A8:E8"/>
    <mergeCell ref="B6:E6"/>
    <mergeCell ref="D29:E29"/>
    <mergeCell ref="D52:E52"/>
    <mergeCell ref="A10:E10"/>
    <mergeCell ref="A9:E9"/>
  </mergeCells>
  <dataValidations disablePrompts="1" count="3"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33 A12" xr:uid="{00000000-0002-0000-0200-000000000000}">
      <formula1>$B$4</formula1>
      <formula2>$B$5</formula2>
    </dataValidation>
    <dataValidation allowBlank="1" showInputMessage="1" showErrorMessage="1" prompt="Insert additional rows as needed:_x000a_- 'right click' on a row number (left of screen)_x000a_- select 'Insert' (this will insert a row above it)" sqref="A55 A32 A11" xr:uid="{00000000-0002-0000-02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- 30 June) will raise an alert. Check entry and select 'Yes' to accept/continue." sqref="A13:A28 A56 A34:A51" xr:uid="{67A21C94-90C0-4AFE-B6AC-F64AD77E4F2B}">
      <formula1>$B$4</formula1>
      <formula2>$B$5</formula2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>
    <oddFooter>&amp;LCE Expense Disclosure Workbook 2018&amp;RWorksheet - Travel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200-000002000000}">
          <x14:formula1>
            <xm:f>'Summary and sign-off'!$A$27:$A$28</xm:f>
          </x14:formula1>
          <xm:sqref>B6:E6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200-000003000000}">
          <x14:formula1>
            <xm:f>'Summary and sign-off'!$A$29:$A$30</xm:f>
          </x14:formula1>
          <xm:sqref>B7:E7</xm:sqref>
        </x14:dataValidation>
        <x14:dataValidation type="decimal" operator="greaterThan" allowBlank="1" showInputMessage="1" showErrorMessage="1" error="This cell must contain a dollar figure" xr:uid="{00000000-0002-0000-0200-000004000000}">
          <x14:formula1>
            <xm:f>'Summary and sign-off'!$A$47</xm:f>
          </x14:formula1>
          <xm:sqref>B12:B28 B56 B33:B51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I13"/>
  <sheetViews>
    <sheetView zoomScaleNormal="100" workbookViewId="0">
      <selection sqref="A1:E1"/>
    </sheetView>
  </sheetViews>
  <sheetFormatPr defaultColWidth="0" defaultRowHeight="12.75" zeroHeight="1" x14ac:dyDescent="0.35"/>
  <cols>
    <col min="1" max="1" width="35.73046875" customWidth="1"/>
    <col min="2" max="2" width="14.265625" customWidth="1"/>
    <col min="3" max="3" width="71.3984375" customWidth="1"/>
    <col min="4" max="4" width="50" customWidth="1"/>
    <col min="5" max="5" width="21.3984375" customWidth="1"/>
    <col min="6" max="9" width="9.1328125" hidden="1" customWidth="1"/>
    <col min="10" max="12" width="0" hidden="1" customWidth="1"/>
  </cols>
  <sheetData>
    <row r="1" spans="1:5" ht="26.25" customHeight="1" x14ac:dyDescent="0.35">
      <c r="A1" s="96" t="s">
        <v>132</v>
      </c>
      <c r="B1" s="96"/>
      <c r="C1" s="96"/>
      <c r="D1" s="96"/>
      <c r="E1" s="96"/>
    </row>
    <row r="2" spans="1:5" ht="21" customHeight="1" x14ac:dyDescent="0.35">
      <c r="A2" s="2" t="s">
        <v>49</v>
      </c>
      <c r="B2" s="94" t="str">
        <f>'Summary and sign-off'!B2:F2</f>
        <v>Tertiary Education Commission</v>
      </c>
      <c r="C2" s="94"/>
      <c r="D2" s="94"/>
      <c r="E2" s="94"/>
    </row>
    <row r="3" spans="1:5" ht="15" x14ac:dyDescent="0.35">
      <c r="A3" s="2" t="s">
        <v>166</v>
      </c>
      <c r="B3" s="94" t="str">
        <f>'Summary and sign-off'!B3:F3</f>
        <v>Tim Fowler</v>
      </c>
      <c r="C3" s="94"/>
      <c r="D3" s="94"/>
      <c r="E3" s="94"/>
    </row>
    <row r="4" spans="1:5" ht="21" customHeight="1" x14ac:dyDescent="0.35">
      <c r="A4" s="2" t="s">
        <v>50</v>
      </c>
      <c r="B4" s="94">
        <f>'Summary and sign-off'!B4:F4</f>
        <v>45108</v>
      </c>
      <c r="C4" s="94"/>
      <c r="D4" s="94"/>
      <c r="E4" s="94"/>
    </row>
    <row r="5" spans="1:5" ht="21" customHeight="1" x14ac:dyDescent="0.35">
      <c r="A5" s="2" t="s">
        <v>51</v>
      </c>
      <c r="B5" s="94">
        <f>'Summary and sign-off'!B5:F5</f>
        <v>45473</v>
      </c>
      <c r="C5" s="94"/>
      <c r="D5" s="94"/>
      <c r="E5" s="94"/>
    </row>
    <row r="6" spans="1:5" ht="21" customHeight="1" x14ac:dyDescent="0.35">
      <c r="A6" s="2" t="s">
        <v>52</v>
      </c>
      <c r="B6" s="89" t="s">
        <v>21</v>
      </c>
      <c r="C6" s="89"/>
      <c r="D6" s="89"/>
      <c r="E6" s="89"/>
    </row>
    <row r="7" spans="1:5" ht="21" customHeight="1" x14ac:dyDescent="0.35">
      <c r="A7" s="2" t="s">
        <v>2</v>
      </c>
      <c r="B7" s="89" t="s">
        <v>23</v>
      </c>
      <c r="C7" s="89"/>
      <c r="D7" s="89"/>
      <c r="E7" s="89"/>
    </row>
    <row r="8" spans="1:5" ht="35.25" customHeight="1" x14ac:dyDescent="0.35">
      <c r="A8" s="103" t="s">
        <v>146</v>
      </c>
      <c r="B8" s="103"/>
      <c r="C8" s="104"/>
      <c r="D8" s="104"/>
      <c r="E8" s="104"/>
    </row>
    <row r="9" spans="1:5" ht="35.25" customHeight="1" x14ac:dyDescent="0.35">
      <c r="A9" s="101" t="s">
        <v>147</v>
      </c>
      <c r="B9" s="102"/>
      <c r="C9" s="102"/>
      <c r="D9" s="102"/>
      <c r="E9" s="102"/>
    </row>
    <row r="10" spans="1:5" ht="27" customHeight="1" x14ac:dyDescent="0.35">
      <c r="A10" s="20" t="s">
        <v>133</v>
      </c>
      <c r="B10" s="20" t="s">
        <v>7</v>
      </c>
      <c r="C10" s="20" t="s">
        <v>145</v>
      </c>
      <c r="D10" s="20" t="s">
        <v>131</v>
      </c>
      <c r="E10" s="20" t="s">
        <v>55</v>
      </c>
    </row>
    <row r="11" spans="1:5" s="1" customFormat="1" ht="25.5" x14ac:dyDescent="0.35">
      <c r="A11" s="80">
        <v>45086</v>
      </c>
      <c r="B11" s="77">
        <v>1069.1600000000001</v>
      </c>
      <c r="C11" s="78" t="s">
        <v>136</v>
      </c>
      <c r="D11" s="81" t="s">
        <v>173</v>
      </c>
      <c r="E11" s="82" t="s">
        <v>72</v>
      </c>
    </row>
    <row r="12" spans="1:5" s="1" customFormat="1" ht="25.5" x14ac:dyDescent="0.35">
      <c r="A12" s="76">
        <v>45086</v>
      </c>
      <c r="B12" s="77">
        <v>216.99</v>
      </c>
      <c r="C12" s="78" t="s">
        <v>136</v>
      </c>
      <c r="D12" s="81" t="s">
        <v>174</v>
      </c>
      <c r="E12" s="82" t="s">
        <v>72</v>
      </c>
    </row>
    <row r="13" spans="1:5" ht="34.5" customHeight="1" x14ac:dyDescent="0.35">
      <c r="A13" s="32" t="s">
        <v>62</v>
      </c>
      <c r="B13" s="41">
        <f>SUM(B11:B12)</f>
        <v>1286.1500000000001</v>
      </c>
      <c r="C13" s="47"/>
      <c r="D13" s="95"/>
      <c r="E13" s="95"/>
    </row>
  </sheetData>
  <sheetProtection sheet="1" formatCells="0" formatColumns="0" formatRows="0" insertColumns="0" insertRows="0" insertHyperlinks="0" deleteColumns="0" deleteRows="0" sort="0" autoFilter="0" pivotTables="0"/>
  <mergeCells count="10">
    <mergeCell ref="D13:E13"/>
    <mergeCell ref="B6:E6"/>
    <mergeCell ref="B5:E5"/>
    <mergeCell ref="A1:E1"/>
    <mergeCell ref="A9:E9"/>
    <mergeCell ref="B2:E2"/>
    <mergeCell ref="B3:E3"/>
    <mergeCell ref="B4:E4"/>
    <mergeCell ref="A8:E8"/>
    <mergeCell ref="B7:E7"/>
  </mergeCells>
  <dataValidations count="3"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11" xr:uid="{00000000-0002-0000-0300-000000000000}">
      <formula1>$B$4</formula1>
      <formula2>$B$5</formula2>
    </dataValidation>
    <dataValidation allowBlank="1" showInputMessage="1" showErrorMessage="1" prompt="Insert additional rows as needed:_x000a_- 'right click' on a row number (left of screen)_x000a_- select 'Insert' (this will insert a row above it)" sqref="A10" xr:uid="{00000000-0002-0000-03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- 30 June) will raise an alert. Check entry and select 'Yes' to accept/continue." sqref="A12" xr:uid="{9A7E9F63-43B8-46EF-8656-0D5E1A7A706A}">
      <formula1>$B$4</formula1>
      <formula2>$B$5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>
    <oddFooter>&amp;LCE Expense Disclosure Workbook 2018&amp;RWorksheet - Hospitality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300-000002000000}">
          <x14:formula1>
            <xm:f>'Summary and sign-off'!$A$27:$A$28</xm:f>
          </x14:formula1>
          <xm:sqref>B6:E6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300-000003000000}">
          <x14:formula1>
            <xm:f>'Summary and sign-off'!$A$29:$A$30</xm:f>
          </x14:formula1>
          <xm:sqref>B7:E7</xm:sqref>
        </x14:dataValidation>
        <x14:dataValidation type="decimal" operator="greaterThan" allowBlank="1" showInputMessage="1" showErrorMessage="1" error="This cell must contain a dollar figure" xr:uid="{00000000-0002-0000-0300-000004000000}">
          <x14:formula1>
            <xm:f>'Summary and sign-off'!$A$47</xm:f>
          </x14:formula1>
          <xm:sqref>B11:B12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M52"/>
  <sheetViews>
    <sheetView zoomScaleNormal="100" workbookViewId="0">
      <selection sqref="A1:E1"/>
    </sheetView>
  </sheetViews>
  <sheetFormatPr defaultColWidth="0" defaultRowHeight="12.75" zeroHeight="1" x14ac:dyDescent="0.35"/>
  <cols>
    <col min="1" max="1" width="35.73046875" customWidth="1"/>
    <col min="2" max="2" width="14.265625" customWidth="1"/>
    <col min="3" max="3" width="71.3984375" customWidth="1"/>
    <col min="4" max="4" width="50" customWidth="1"/>
    <col min="5" max="5" width="21.3984375" customWidth="1"/>
    <col min="6" max="9" width="9.1328125" hidden="1" customWidth="1"/>
    <col min="10" max="13" width="0" hidden="1" customWidth="1"/>
    <col min="14" max="16384" width="9.1328125" hidden="1"/>
  </cols>
  <sheetData>
    <row r="1" spans="1:5" ht="26.25" customHeight="1" x14ac:dyDescent="0.35">
      <c r="A1" s="96" t="s">
        <v>132</v>
      </c>
      <c r="B1" s="96"/>
      <c r="C1" s="96"/>
      <c r="D1" s="96"/>
      <c r="E1" s="96"/>
    </row>
    <row r="2" spans="1:5" ht="21" customHeight="1" x14ac:dyDescent="0.35">
      <c r="A2" s="2" t="s">
        <v>49</v>
      </c>
      <c r="B2" s="94" t="str">
        <f>'Summary and sign-off'!B2:F2</f>
        <v>Tertiary Education Commission</v>
      </c>
      <c r="C2" s="94"/>
      <c r="D2" s="94"/>
      <c r="E2" s="94"/>
    </row>
    <row r="3" spans="1:5" ht="15" x14ac:dyDescent="0.35">
      <c r="A3" s="2" t="s">
        <v>166</v>
      </c>
      <c r="B3" s="94" t="str">
        <f>'Summary and sign-off'!B3:F3</f>
        <v>Tim Fowler</v>
      </c>
      <c r="C3" s="94"/>
      <c r="D3" s="94"/>
      <c r="E3" s="94"/>
    </row>
    <row r="4" spans="1:5" ht="21" customHeight="1" x14ac:dyDescent="0.35">
      <c r="A4" s="2" t="s">
        <v>50</v>
      </c>
      <c r="B4" s="94">
        <f>'Summary and sign-off'!B4:F4</f>
        <v>45108</v>
      </c>
      <c r="C4" s="94"/>
      <c r="D4" s="94"/>
      <c r="E4" s="94"/>
    </row>
    <row r="5" spans="1:5" ht="21" customHeight="1" x14ac:dyDescent="0.35">
      <c r="A5" s="2" t="s">
        <v>51</v>
      </c>
      <c r="B5" s="94">
        <f>'Summary and sign-off'!B5:F5</f>
        <v>45473</v>
      </c>
      <c r="C5" s="94"/>
      <c r="D5" s="94"/>
      <c r="E5" s="94"/>
    </row>
    <row r="6" spans="1:5" ht="21" customHeight="1" x14ac:dyDescent="0.35">
      <c r="A6" s="2" t="s">
        <v>52</v>
      </c>
      <c r="B6" s="89" t="s">
        <v>21</v>
      </c>
      <c r="C6" s="89"/>
      <c r="D6" s="89"/>
      <c r="E6" s="89"/>
    </row>
    <row r="7" spans="1:5" ht="21" customHeight="1" x14ac:dyDescent="0.35">
      <c r="A7" s="2" t="s">
        <v>2</v>
      </c>
      <c r="B7" s="89" t="s">
        <v>23</v>
      </c>
      <c r="C7" s="89"/>
      <c r="D7" s="89"/>
      <c r="E7" s="89"/>
    </row>
    <row r="8" spans="1:5" ht="35.25" customHeight="1" x14ac:dyDescent="0.35">
      <c r="A8" s="99" t="s">
        <v>63</v>
      </c>
      <c r="B8" s="99"/>
      <c r="C8" s="104"/>
      <c r="D8" s="104"/>
      <c r="E8" s="104"/>
    </row>
    <row r="9" spans="1:5" ht="35.25" customHeight="1" x14ac:dyDescent="0.35">
      <c r="A9" s="105" t="s">
        <v>148</v>
      </c>
      <c r="B9" s="106"/>
      <c r="C9" s="106"/>
      <c r="D9" s="106"/>
      <c r="E9" s="106"/>
    </row>
    <row r="10" spans="1:5" ht="27" customHeight="1" x14ac:dyDescent="0.35">
      <c r="A10" s="20" t="s">
        <v>133</v>
      </c>
      <c r="B10" s="20" t="s">
        <v>7</v>
      </c>
      <c r="C10" s="20" t="s">
        <v>149</v>
      </c>
      <c r="D10" s="20" t="s">
        <v>131</v>
      </c>
      <c r="E10" s="20" t="s">
        <v>55</v>
      </c>
    </row>
    <row r="11" spans="1:5" s="1" customFormat="1" x14ac:dyDescent="0.35">
      <c r="A11" s="76">
        <v>45138</v>
      </c>
      <c r="B11" s="77">
        <v>1.1100000000000001</v>
      </c>
      <c r="C11" s="81" t="s">
        <v>88</v>
      </c>
      <c r="D11" s="81" t="s">
        <v>89</v>
      </c>
      <c r="E11" s="82" t="s">
        <v>84</v>
      </c>
    </row>
    <row r="12" spans="1:5" s="1" customFormat="1" x14ac:dyDescent="0.35">
      <c r="A12" s="76">
        <v>45138</v>
      </c>
      <c r="B12" s="77">
        <v>32</v>
      </c>
      <c r="C12" s="81" t="s">
        <v>90</v>
      </c>
      <c r="D12" s="81" t="s">
        <v>89</v>
      </c>
      <c r="E12" s="82" t="s">
        <v>84</v>
      </c>
    </row>
    <row r="13" spans="1:5" s="1" customFormat="1" x14ac:dyDescent="0.35">
      <c r="A13" s="76">
        <v>45138</v>
      </c>
      <c r="B13" s="77">
        <v>20</v>
      </c>
      <c r="C13" s="81" t="s">
        <v>91</v>
      </c>
      <c r="D13" s="81" t="s">
        <v>89</v>
      </c>
      <c r="E13" s="82" t="s">
        <v>84</v>
      </c>
    </row>
    <row r="14" spans="1:5" s="1" customFormat="1" x14ac:dyDescent="0.35">
      <c r="A14" s="76">
        <v>45138</v>
      </c>
      <c r="B14" s="77">
        <v>15</v>
      </c>
      <c r="C14" s="81" t="s">
        <v>92</v>
      </c>
      <c r="D14" s="81" t="s">
        <v>93</v>
      </c>
      <c r="E14" s="82" t="s">
        <v>84</v>
      </c>
    </row>
    <row r="15" spans="1:5" s="1" customFormat="1" x14ac:dyDescent="0.35">
      <c r="A15" s="76">
        <v>45138</v>
      </c>
      <c r="B15" s="77">
        <v>30</v>
      </c>
      <c r="C15" s="81" t="s">
        <v>91</v>
      </c>
      <c r="D15" s="81" t="s">
        <v>93</v>
      </c>
      <c r="E15" s="82" t="s">
        <v>84</v>
      </c>
    </row>
    <row r="16" spans="1:5" s="1" customFormat="1" x14ac:dyDescent="0.35">
      <c r="A16" s="76">
        <v>45169</v>
      </c>
      <c r="B16" s="77">
        <v>8.91</v>
      </c>
      <c r="C16" s="81" t="s">
        <v>94</v>
      </c>
      <c r="D16" s="81" t="s">
        <v>89</v>
      </c>
      <c r="E16" s="82" t="s">
        <v>84</v>
      </c>
    </row>
    <row r="17" spans="1:5" s="1" customFormat="1" x14ac:dyDescent="0.35">
      <c r="A17" s="76">
        <v>45169</v>
      </c>
      <c r="B17" s="77">
        <v>32</v>
      </c>
      <c r="C17" s="81" t="s">
        <v>95</v>
      </c>
      <c r="D17" s="81" t="s">
        <v>89</v>
      </c>
      <c r="E17" s="82" t="s">
        <v>84</v>
      </c>
    </row>
    <row r="18" spans="1:5" s="1" customFormat="1" x14ac:dyDescent="0.35">
      <c r="A18" s="76">
        <v>45169</v>
      </c>
      <c r="B18" s="77">
        <v>92.18</v>
      </c>
      <c r="C18" s="81" t="s">
        <v>96</v>
      </c>
      <c r="D18" s="81" t="s">
        <v>89</v>
      </c>
      <c r="E18" s="82" t="s">
        <v>84</v>
      </c>
    </row>
    <row r="19" spans="1:5" s="1" customFormat="1" x14ac:dyDescent="0.35">
      <c r="A19" s="76">
        <v>45169</v>
      </c>
      <c r="B19" s="77">
        <v>15</v>
      </c>
      <c r="C19" s="81" t="s">
        <v>97</v>
      </c>
      <c r="D19" s="81" t="s">
        <v>93</v>
      </c>
      <c r="E19" s="82" t="s">
        <v>84</v>
      </c>
    </row>
    <row r="20" spans="1:5" s="1" customFormat="1" x14ac:dyDescent="0.35">
      <c r="A20" s="80">
        <v>45169</v>
      </c>
      <c r="B20" s="77">
        <v>40</v>
      </c>
      <c r="C20" s="81" t="s">
        <v>96</v>
      </c>
      <c r="D20" s="81" t="s">
        <v>93</v>
      </c>
      <c r="E20" s="82" t="s">
        <v>84</v>
      </c>
    </row>
    <row r="21" spans="1:5" s="1" customFormat="1" x14ac:dyDescent="0.35">
      <c r="A21" s="80">
        <v>45199</v>
      </c>
      <c r="B21" s="77">
        <v>2.3199999999999998</v>
      </c>
      <c r="C21" s="81" t="s">
        <v>98</v>
      </c>
      <c r="D21" s="81" t="s">
        <v>89</v>
      </c>
      <c r="E21" s="82" t="s">
        <v>84</v>
      </c>
    </row>
    <row r="22" spans="1:5" s="1" customFormat="1" x14ac:dyDescent="0.35">
      <c r="A22" s="80">
        <v>45199</v>
      </c>
      <c r="B22" s="77">
        <v>32</v>
      </c>
      <c r="C22" s="81" t="s">
        <v>99</v>
      </c>
      <c r="D22" s="81" t="s">
        <v>89</v>
      </c>
      <c r="E22" s="82" t="s">
        <v>84</v>
      </c>
    </row>
    <row r="23" spans="1:5" s="1" customFormat="1" x14ac:dyDescent="0.35">
      <c r="A23" s="80">
        <v>45199</v>
      </c>
      <c r="B23" s="77">
        <v>15</v>
      </c>
      <c r="C23" s="81" t="s">
        <v>100</v>
      </c>
      <c r="D23" s="81" t="s">
        <v>93</v>
      </c>
      <c r="E23" s="82" t="s">
        <v>84</v>
      </c>
    </row>
    <row r="24" spans="1:5" s="1" customFormat="1" x14ac:dyDescent="0.35">
      <c r="A24" s="80">
        <v>45230</v>
      </c>
      <c r="B24" s="77">
        <v>32</v>
      </c>
      <c r="C24" s="81" t="s">
        <v>101</v>
      </c>
      <c r="D24" s="81" t="s">
        <v>89</v>
      </c>
      <c r="E24" s="82" t="s">
        <v>84</v>
      </c>
    </row>
    <row r="25" spans="1:5" s="1" customFormat="1" x14ac:dyDescent="0.35">
      <c r="A25" s="80">
        <v>45230</v>
      </c>
      <c r="B25" s="77">
        <v>2.1399999999999997</v>
      </c>
      <c r="C25" s="81" t="s">
        <v>102</v>
      </c>
      <c r="D25" s="81" t="s">
        <v>89</v>
      </c>
      <c r="E25" s="82" t="s">
        <v>84</v>
      </c>
    </row>
    <row r="26" spans="1:5" s="1" customFormat="1" x14ac:dyDescent="0.35">
      <c r="A26" s="80">
        <v>45230</v>
      </c>
      <c r="B26" s="77">
        <v>15</v>
      </c>
      <c r="C26" s="81" t="s">
        <v>103</v>
      </c>
      <c r="D26" s="81" t="s">
        <v>93</v>
      </c>
      <c r="E26" s="82" t="s">
        <v>84</v>
      </c>
    </row>
    <row r="27" spans="1:5" s="1" customFormat="1" x14ac:dyDescent="0.35">
      <c r="A27" s="80">
        <v>45260</v>
      </c>
      <c r="B27" s="77">
        <v>32</v>
      </c>
      <c r="C27" s="81" t="s">
        <v>104</v>
      </c>
      <c r="D27" s="81" t="s">
        <v>89</v>
      </c>
      <c r="E27" s="82" t="s">
        <v>84</v>
      </c>
    </row>
    <row r="28" spans="1:5" s="1" customFormat="1" x14ac:dyDescent="0.35">
      <c r="A28" s="80">
        <v>45260</v>
      </c>
      <c r="B28" s="77">
        <v>0.94</v>
      </c>
      <c r="C28" s="81" t="s">
        <v>105</v>
      </c>
      <c r="D28" s="81" t="s">
        <v>89</v>
      </c>
      <c r="E28" s="82" t="s">
        <v>84</v>
      </c>
    </row>
    <row r="29" spans="1:5" s="1" customFormat="1" x14ac:dyDescent="0.35">
      <c r="A29" s="80">
        <v>45260</v>
      </c>
      <c r="B29" s="77">
        <v>15</v>
      </c>
      <c r="C29" s="81" t="s">
        <v>106</v>
      </c>
      <c r="D29" s="81" t="s">
        <v>93</v>
      </c>
      <c r="E29" s="82" t="s">
        <v>84</v>
      </c>
    </row>
    <row r="30" spans="1:5" s="1" customFormat="1" x14ac:dyDescent="0.35">
      <c r="A30" s="80">
        <v>45290</v>
      </c>
      <c r="B30" s="77">
        <v>32</v>
      </c>
      <c r="C30" s="81" t="s">
        <v>107</v>
      </c>
      <c r="D30" s="81" t="s">
        <v>89</v>
      </c>
      <c r="E30" s="82" t="s">
        <v>84</v>
      </c>
    </row>
    <row r="31" spans="1:5" s="1" customFormat="1" x14ac:dyDescent="0.35">
      <c r="A31" s="80">
        <v>45290</v>
      </c>
      <c r="B31" s="77">
        <v>0.68</v>
      </c>
      <c r="C31" s="81" t="s">
        <v>108</v>
      </c>
      <c r="D31" s="81" t="s">
        <v>89</v>
      </c>
      <c r="E31" s="82" t="s">
        <v>84</v>
      </c>
    </row>
    <row r="32" spans="1:5" s="1" customFormat="1" x14ac:dyDescent="0.35">
      <c r="A32" s="80">
        <v>45290</v>
      </c>
      <c r="B32" s="77">
        <v>15</v>
      </c>
      <c r="C32" s="81" t="s">
        <v>109</v>
      </c>
      <c r="D32" s="81" t="s">
        <v>93</v>
      </c>
      <c r="E32" s="82" t="s">
        <v>84</v>
      </c>
    </row>
    <row r="33" spans="1:5" s="1" customFormat="1" x14ac:dyDescent="0.35">
      <c r="A33" s="80">
        <v>45322</v>
      </c>
      <c r="B33" s="77">
        <v>32</v>
      </c>
      <c r="C33" s="81" t="s">
        <v>110</v>
      </c>
      <c r="D33" s="81" t="s">
        <v>89</v>
      </c>
      <c r="E33" s="82" t="s">
        <v>84</v>
      </c>
    </row>
    <row r="34" spans="1:5" s="1" customFormat="1" x14ac:dyDescent="0.35">
      <c r="A34" s="80">
        <v>45322</v>
      </c>
      <c r="B34" s="77">
        <v>1.37</v>
      </c>
      <c r="C34" s="81" t="s">
        <v>111</v>
      </c>
      <c r="D34" s="81" t="s">
        <v>89</v>
      </c>
      <c r="E34" s="82" t="s">
        <v>84</v>
      </c>
    </row>
    <row r="35" spans="1:5" s="1" customFormat="1" x14ac:dyDescent="0.35">
      <c r="A35" s="80">
        <v>45322</v>
      </c>
      <c r="B35" s="77">
        <v>15</v>
      </c>
      <c r="C35" s="81" t="s">
        <v>112</v>
      </c>
      <c r="D35" s="81" t="s">
        <v>93</v>
      </c>
      <c r="E35" s="82" t="s">
        <v>84</v>
      </c>
    </row>
    <row r="36" spans="1:5" s="1" customFormat="1" x14ac:dyDescent="0.35">
      <c r="A36" s="80">
        <v>45351</v>
      </c>
      <c r="B36" s="77">
        <v>32</v>
      </c>
      <c r="C36" s="81" t="s">
        <v>113</v>
      </c>
      <c r="D36" s="81" t="s">
        <v>89</v>
      </c>
      <c r="E36" s="82" t="s">
        <v>84</v>
      </c>
    </row>
    <row r="37" spans="1:5" s="1" customFormat="1" x14ac:dyDescent="0.35">
      <c r="A37" s="80">
        <v>45351</v>
      </c>
      <c r="B37" s="77">
        <v>2.84</v>
      </c>
      <c r="C37" s="81" t="s">
        <v>114</v>
      </c>
      <c r="D37" s="81" t="s">
        <v>89</v>
      </c>
      <c r="E37" s="82" t="s">
        <v>84</v>
      </c>
    </row>
    <row r="38" spans="1:5" s="1" customFormat="1" x14ac:dyDescent="0.35">
      <c r="A38" s="80">
        <v>45351</v>
      </c>
      <c r="B38" s="77">
        <v>15</v>
      </c>
      <c r="C38" s="81" t="s">
        <v>115</v>
      </c>
      <c r="D38" s="81" t="s">
        <v>93</v>
      </c>
      <c r="E38" s="82" t="s">
        <v>84</v>
      </c>
    </row>
    <row r="39" spans="1:5" s="1" customFormat="1" x14ac:dyDescent="0.35">
      <c r="A39" s="80">
        <v>45382</v>
      </c>
      <c r="B39" s="77">
        <v>32</v>
      </c>
      <c r="C39" s="81" t="s">
        <v>116</v>
      </c>
      <c r="D39" s="81" t="s">
        <v>89</v>
      </c>
      <c r="E39" s="82" t="s">
        <v>84</v>
      </c>
    </row>
    <row r="40" spans="1:5" s="1" customFormat="1" x14ac:dyDescent="0.35">
      <c r="A40" s="80">
        <v>45382</v>
      </c>
      <c r="B40" s="77">
        <v>0.51</v>
      </c>
      <c r="C40" s="81" t="s">
        <v>117</v>
      </c>
      <c r="D40" s="81" t="s">
        <v>89</v>
      </c>
      <c r="E40" s="82" t="s">
        <v>84</v>
      </c>
    </row>
    <row r="41" spans="1:5" s="1" customFormat="1" x14ac:dyDescent="0.35">
      <c r="A41" s="80">
        <v>45382</v>
      </c>
      <c r="B41" s="77">
        <v>15</v>
      </c>
      <c r="C41" s="81" t="s">
        <v>118</v>
      </c>
      <c r="D41" s="81" t="s">
        <v>93</v>
      </c>
      <c r="E41" s="82" t="s">
        <v>84</v>
      </c>
    </row>
    <row r="42" spans="1:5" s="1" customFormat="1" x14ac:dyDescent="0.35">
      <c r="A42" s="80">
        <v>45412</v>
      </c>
      <c r="B42" s="77">
        <v>32</v>
      </c>
      <c r="C42" s="81" t="s">
        <v>119</v>
      </c>
      <c r="D42" s="81" t="s">
        <v>89</v>
      </c>
      <c r="E42" s="82" t="s">
        <v>84</v>
      </c>
    </row>
    <row r="43" spans="1:5" s="1" customFormat="1" x14ac:dyDescent="0.35">
      <c r="A43" s="80">
        <v>45412</v>
      </c>
      <c r="B43" s="77">
        <v>0.17</v>
      </c>
      <c r="C43" s="81" t="s">
        <v>120</v>
      </c>
      <c r="D43" s="81" t="s">
        <v>89</v>
      </c>
      <c r="E43" s="82" t="s">
        <v>84</v>
      </c>
    </row>
    <row r="44" spans="1:5" s="1" customFormat="1" x14ac:dyDescent="0.35">
      <c r="A44" s="80">
        <v>45412</v>
      </c>
      <c r="B44" s="77">
        <v>15</v>
      </c>
      <c r="C44" s="81" t="s">
        <v>121</v>
      </c>
      <c r="D44" s="81" t="s">
        <v>93</v>
      </c>
      <c r="E44" s="82" t="s">
        <v>84</v>
      </c>
    </row>
    <row r="45" spans="1:5" s="1" customFormat="1" x14ac:dyDescent="0.35">
      <c r="A45" s="80">
        <v>45413</v>
      </c>
      <c r="B45" s="77">
        <v>1386.96</v>
      </c>
      <c r="C45" s="81" t="s">
        <v>122</v>
      </c>
      <c r="D45" s="81" t="s">
        <v>123</v>
      </c>
      <c r="E45" s="82" t="s">
        <v>84</v>
      </c>
    </row>
    <row r="46" spans="1:5" s="1" customFormat="1" x14ac:dyDescent="0.35">
      <c r="A46" s="80">
        <v>45443</v>
      </c>
      <c r="B46" s="77">
        <v>32</v>
      </c>
      <c r="C46" s="81" t="s">
        <v>124</v>
      </c>
      <c r="D46" s="81" t="s">
        <v>89</v>
      </c>
      <c r="E46" s="82" t="s">
        <v>84</v>
      </c>
    </row>
    <row r="47" spans="1:5" s="1" customFormat="1" x14ac:dyDescent="0.35">
      <c r="A47" s="80">
        <v>45443</v>
      </c>
      <c r="B47" s="77">
        <v>1.1100000000000001</v>
      </c>
      <c r="C47" s="81" t="s">
        <v>125</v>
      </c>
      <c r="D47" s="81" t="s">
        <v>89</v>
      </c>
      <c r="E47" s="82" t="s">
        <v>84</v>
      </c>
    </row>
    <row r="48" spans="1:5" s="1" customFormat="1" x14ac:dyDescent="0.35">
      <c r="A48" s="80">
        <v>45443</v>
      </c>
      <c r="B48" s="77">
        <v>15</v>
      </c>
      <c r="C48" s="81" t="s">
        <v>126</v>
      </c>
      <c r="D48" s="81" t="s">
        <v>93</v>
      </c>
      <c r="E48" s="82" t="s">
        <v>84</v>
      </c>
    </row>
    <row r="49" spans="1:5" s="1" customFormat="1" x14ac:dyDescent="0.35">
      <c r="A49" s="80">
        <v>45473</v>
      </c>
      <c r="B49" s="77">
        <v>32</v>
      </c>
      <c r="C49" s="81" t="s">
        <v>127</v>
      </c>
      <c r="D49" s="81" t="s">
        <v>89</v>
      </c>
      <c r="E49" s="82" t="s">
        <v>84</v>
      </c>
    </row>
    <row r="50" spans="1:5" s="1" customFormat="1" x14ac:dyDescent="0.35">
      <c r="A50" s="80">
        <v>45473</v>
      </c>
      <c r="B50" s="77">
        <v>0.17</v>
      </c>
      <c r="C50" s="81" t="s">
        <v>128</v>
      </c>
      <c r="D50" s="81" t="s">
        <v>89</v>
      </c>
      <c r="E50" s="82" t="s">
        <v>84</v>
      </c>
    </row>
    <row r="51" spans="1:5" s="1" customFormat="1" x14ac:dyDescent="0.35">
      <c r="A51" s="80">
        <v>45473</v>
      </c>
      <c r="B51" s="77">
        <v>15</v>
      </c>
      <c r="C51" s="81" t="s">
        <v>129</v>
      </c>
      <c r="D51" s="81" t="s">
        <v>93</v>
      </c>
      <c r="E51" s="82" t="s">
        <v>84</v>
      </c>
    </row>
    <row r="52" spans="1:5" ht="34.5" customHeight="1" x14ac:dyDescent="0.35">
      <c r="A52" s="32" t="s">
        <v>64</v>
      </c>
      <c r="B52" s="41">
        <f>SUM(B11:B51)</f>
        <v>2155.4100000000003</v>
      </c>
      <c r="C52" s="47"/>
      <c r="D52" s="95"/>
      <c r="E52" s="95"/>
    </row>
  </sheetData>
  <sheetProtection sheet="1" formatCells="0" formatColumns="0" formatRows="0" insertColumns="0" insertRows="0" insertHyperlinks="0" deleteColumns="0" deleteRows="0" sort="0" autoFilter="0" pivotTables="0"/>
  <mergeCells count="10">
    <mergeCell ref="D52:E52"/>
    <mergeCell ref="B6:E6"/>
    <mergeCell ref="B5:E5"/>
    <mergeCell ref="B7:E7"/>
    <mergeCell ref="A1:E1"/>
    <mergeCell ref="B2:E2"/>
    <mergeCell ref="B3:E3"/>
    <mergeCell ref="B4:E4"/>
    <mergeCell ref="A9:E9"/>
    <mergeCell ref="A8:E8"/>
  </mergeCells>
  <dataValidations count="2">
    <dataValidation allowBlank="1" showInputMessage="1" showErrorMessage="1" prompt="Insert additional rows as needed:_x000a_- 'right click' on a row number (left of screen)_x000a_- select 'Insert' (this will insert a row above it)" sqref="A10" xr:uid="{00000000-0002-0000-04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- 30 June) will raise an alert. Check entry and select 'Yes' to accept/continue." sqref="A11:A51" xr:uid="{687D4BD6-8F5F-4681-B352-360D3908846F}">
      <formula1>$B$4</formula1>
      <formula2>$B$5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>
    <oddFooter>&amp;LCE Expense Disclosure Workbook 2018&amp;RWorksheet - All other expenses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400-000002000000}">
          <x14:formula1>
            <xm:f>'Summary and sign-off'!$A$27:$A$28</xm:f>
          </x14:formula1>
          <xm:sqref>B6:E6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400-000003000000}">
          <x14:formula1>
            <xm:f>'Summary and sign-off'!$A$29:$A$30</xm:f>
          </x14:formula1>
          <xm:sqref>B7:E7</xm:sqref>
        </x14:dataValidation>
        <x14:dataValidation type="decimal" operator="greaterThan" allowBlank="1" showInputMessage="1" showErrorMessage="1" error="This cell must contain a dollar figure" xr:uid="{00000000-0002-0000-0400-000004000000}">
          <x14:formula1>
            <xm:f>'Summary and sign-off'!$A$47</xm:f>
          </x14:formula1>
          <xm:sqref>B11:B51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A1:J15"/>
  <sheetViews>
    <sheetView zoomScaleNormal="100" workbookViewId="0">
      <selection sqref="A1:F1"/>
    </sheetView>
  </sheetViews>
  <sheetFormatPr defaultColWidth="0" defaultRowHeight="12.75" zeroHeight="1" x14ac:dyDescent="0.35"/>
  <cols>
    <col min="1" max="1" width="35.73046875" customWidth="1"/>
    <col min="2" max="2" width="46.86328125" customWidth="1"/>
    <col min="3" max="3" width="22.1328125" customWidth="1"/>
    <col min="4" max="4" width="25.3984375" customWidth="1"/>
    <col min="5" max="6" width="35.73046875" customWidth="1"/>
    <col min="7" max="10" width="9.1328125" hidden="1" customWidth="1"/>
    <col min="11" max="14" width="0" hidden="1" customWidth="1"/>
  </cols>
  <sheetData>
    <row r="1" spans="1:6" ht="26.25" customHeight="1" x14ac:dyDescent="0.35">
      <c r="A1" s="96" t="s">
        <v>150</v>
      </c>
      <c r="B1" s="96"/>
      <c r="C1" s="96"/>
      <c r="D1" s="96"/>
      <c r="E1" s="96"/>
      <c r="F1" s="96"/>
    </row>
    <row r="2" spans="1:6" ht="21" customHeight="1" x14ac:dyDescent="0.35">
      <c r="A2" s="2" t="s">
        <v>49</v>
      </c>
      <c r="B2" s="94" t="str">
        <f>'Summary and sign-off'!B2:F2</f>
        <v>Tertiary Education Commission</v>
      </c>
      <c r="C2" s="94"/>
      <c r="D2" s="94"/>
      <c r="E2" s="94"/>
      <c r="F2" s="94"/>
    </row>
    <row r="3" spans="1:6" ht="15" x14ac:dyDescent="0.35">
      <c r="A3" s="2" t="s">
        <v>166</v>
      </c>
      <c r="B3" s="94" t="str">
        <f>'Summary and sign-off'!B3:F3</f>
        <v>Tim Fowler</v>
      </c>
      <c r="C3" s="94"/>
      <c r="D3" s="94"/>
      <c r="E3" s="94"/>
      <c r="F3" s="94"/>
    </row>
    <row r="4" spans="1:6" ht="21" customHeight="1" x14ac:dyDescent="0.35">
      <c r="A4" s="2" t="s">
        <v>50</v>
      </c>
      <c r="B4" s="94">
        <f>'Summary and sign-off'!B4:F4</f>
        <v>45108</v>
      </c>
      <c r="C4" s="94"/>
      <c r="D4" s="94"/>
      <c r="E4" s="94"/>
      <c r="F4" s="94"/>
    </row>
    <row r="5" spans="1:6" ht="21" customHeight="1" x14ac:dyDescent="0.35">
      <c r="A5" s="2" t="s">
        <v>51</v>
      </c>
      <c r="B5" s="94">
        <f>'Summary and sign-off'!B5:F5</f>
        <v>45473</v>
      </c>
      <c r="C5" s="94"/>
      <c r="D5" s="94"/>
      <c r="E5" s="94"/>
      <c r="F5" s="94"/>
    </row>
    <row r="6" spans="1:6" ht="21" customHeight="1" x14ac:dyDescent="0.35">
      <c r="A6" s="2" t="s">
        <v>65</v>
      </c>
      <c r="B6" s="89" t="s">
        <v>21</v>
      </c>
      <c r="C6" s="89"/>
      <c r="D6" s="89"/>
      <c r="E6" s="89"/>
      <c r="F6" s="89"/>
    </row>
    <row r="7" spans="1:6" ht="21" customHeight="1" x14ac:dyDescent="0.35">
      <c r="A7" s="2" t="s">
        <v>2</v>
      </c>
      <c r="B7" s="89" t="s">
        <v>23</v>
      </c>
      <c r="C7" s="89"/>
      <c r="D7" s="89"/>
      <c r="E7" s="89"/>
      <c r="F7" s="89"/>
    </row>
    <row r="8" spans="1:6" ht="36" customHeight="1" x14ac:dyDescent="0.35">
      <c r="A8" s="99" t="s">
        <v>66</v>
      </c>
      <c r="B8" s="99"/>
      <c r="C8" s="99"/>
      <c r="D8" s="99"/>
      <c r="E8" s="99"/>
      <c r="F8" s="99"/>
    </row>
    <row r="9" spans="1:6" ht="36" customHeight="1" x14ac:dyDescent="0.35">
      <c r="A9" s="105" t="s">
        <v>151</v>
      </c>
      <c r="B9" s="106"/>
      <c r="C9" s="106"/>
      <c r="D9" s="106"/>
      <c r="E9" s="106"/>
      <c r="F9" s="106"/>
    </row>
    <row r="10" spans="1:6" ht="39" customHeight="1" x14ac:dyDescent="0.35">
      <c r="A10" s="20" t="s">
        <v>133</v>
      </c>
      <c r="B10" s="71" t="s">
        <v>155</v>
      </c>
      <c r="C10" s="71" t="s">
        <v>154</v>
      </c>
      <c r="D10" s="71" t="s">
        <v>153</v>
      </c>
      <c r="E10" s="71" t="s">
        <v>152</v>
      </c>
      <c r="F10" s="71" t="s">
        <v>156</v>
      </c>
    </row>
    <row r="11" spans="1:6" s="1" customFormat="1" ht="38.25" x14ac:dyDescent="0.35">
      <c r="A11" s="76">
        <v>45181</v>
      </c>
      <c r="B11" s="81" t="s">
        <v>157</v>
      </c>
      <c r="C11" s="84" t="s">
        <v>36</v>
      </c>
      <c r="D11" s="81" t="s">
        <v>159</v>
      </c>
      <c r="E11" s="85" t="s">
        <v>31</v>
      </c>
      <c r="F11" s="82" t="s">
        <v>169</v>
      </c>
    </row>
    <row r="12" spans="1:6" s="1" customFormat="1" ht="63.75" x14ac:dyDescent="0.35">
      <c r="A12" s="76">
        <v>45412</v>
      </c>
      <c r="B12" s="83" t="s">
        <v>158</v>
      </c>
      <c r="C12" s="84" t="s">
        <v>36</v>
      </c>
      <c r="D12" s="83" t="s">
        <v>165</v>
      </c>
      <c r="E12" s="85" t="s">
        <v>32</v>
      </c>
      <c r="F12" s="86" t="s">
        <v>168</v>
      </c>
    </row>
    <row r="13" spans="1:6" ht="34.5" customHeight="1" x14ac:dyDescent="0.35">
      <c r="A13" s="72" t="s">
        <v>67</v>
      </c>
      <c r="B13" s="73" t="s">
        <v>68</v>
      </c>
      <c r="C13" s="74">
        <f>C14+C15</f>
        <v>2</v>
      </c>
      <c r="D13" s="75"/>
      <c r="E13" s="95"/>
      <c r="F13" s="95"/>
    </row>
    <row r="14" spans="1:6" ht="25.5" customHeight="1" x14ac:dyDescent="0.4">
      <c r="A14" s="33"/>
      <c r="B14" s="34" t="s">
        <v>36</v>
      </c>
      <c r="C14" s="35">
        <f>COUNTIF(C11:C12,'Summary and sign-off'!A45)</f>
        <v>2</v>
      </c>
      <c r="D14" s="13"/>
      <c r="E14" s="14"/>
      <c r="F14" s="15"/>
    </row>
    <row r="15" spans="1:6" ht="25.5" customHeight="1" x14ac:dyDescent="0.4">
      <c r="A15" s="33"/>
      <c r="B15" s="34" t="s">
        <v>37</v>
      </c>
      <c r="C15" s="35">
        <f>COUNTIF(C11:C12,'Summary and sign-off'!A46)</f>
        <v>0</v>
      </c>
      <c r="D15" s="13"/>
      <c r="E15" s="14"/>
      <c r="F15" s="15"/>
    </row>
  </sheetData>
  <sheetProtection sheet="1" formatCells="0" formatColumns="0" formatRows="0" insertColumns="0" insertRows="0" insertHyperlinks="0" deleteColumns="0" deleteRows="0" sort="0" autoFilter="0" pivotTables="0"/>
  <dataConsolidate/>
  <mergeCells count="10">
    <mergeCell ref="E13:F13"/>
    <mergeCell ref="A8:F8"/>
    <mergeCell ref="A1:F1"/>
    <mergeCell ref="A9:F9"/>
    <mergeCell ref="B2:F2"/>
    <mergeCell ref="B3:F3"/>
    <mergeCell ref="B4:F4"/>
    <mergeCell ref="B7:F7"/>
    <mergeCell ref="B5:F5"/>
    <mergeCell ref="B6:F6"/>
  </mergeCells>
  <dataValidations count="3"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11" xr:uid="{00000000-0002-0000-0500-000000000000}">
      <formula1>$B$4</formula1>
      <formula2>$B$5</formula2>
    </dataValidation>
    <dataValidation allowBlank="1" showInputMessage="1" showErrorMessage="1" prompt="Insert additional rows as needed:_x000a_- 'right click' on a row number (left of screen)_x000a_- select 'Insert' (this will insert a row above it)" sqref="A10" xr:uid="{00000000-0002-0000-05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- 30 June) will raise an alert. Check entry and select 'Yes' to accept/continue." sqref="A12" xr:uid="{E2AC63DE-68EE-4701-85B3-49225E7647B2}">
      <formula1>$B$4</formula1>
      <formula2>$B$5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 alignWithMargins="0">
    <oddFooter>&amp;LCE Expense Disclosure Workbook 2018&amp;RWorksheet - Gifts and benefits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500-000004000000}">
          <x14:formula1>
            <xm:f>'Summary and sign-off'!$A$27:$A$28</xm:f>
          </x14:formula1>
          <xm:sqref>B6</xm:sqref>
        </x14:dataValidation>
        <x14:dataValidation type="list" allowBlank="1" showInputMessage="1" showErrorMessage="1" error="Use the drop down list (at the right of the cell)" prompt="Totals should accurately sum the content of tables but this may be affected by input method - e.g. hidden or inappropriate data._x000a__x000a_It is each agency's responsibility to confirm the accuracy of data and totals._x000a__x000a_[use drop down list to confirm this check]" xr:uid="{00000000-0002-0000-0500-000005000000}">
          <x14:formula1>
            <xm:f>'Summary and sign-off'!$A$29:$A$30</xm:f>
          </x14:formula1>
          <xm:sqref>B7:F7</xm:sqref>
        </x14:dataValidation>
        <x14:dataValidation type="list" allowBlank="1" showInputMessage="1" showErrorMessage="1" error="Use the drop down list (at the right of the cell)" xr:uid="{00000000-0002-0000-0500-000002000000}">
          <x14:formula1>
            <xm:f>'Summary and sign-off'!$A$45:$A$46</xm:f>
          </x14:formula1>
          <xm:sqref>C11:C12</xm:sqref>
        </x14:dataValidation>
        <x14:dataValidation type="list" errorStyle="information" operator="greaterThan" allowBlank="1" showInputMessage="1" prompt="Provide specific $ value if possible" xr:uid="{00000000-0002-0000-0500-000003000000}">
          <x14:formula1>
            <xm:f>'Summary and sign-off'!$A$39:$A$44</xm:f>
          </x14:formula1>
          <xm:sqref>E11:E12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nageDocument" ma:contentTypeID="0x01010054669F8639DE294E941D1F01D6045AA9004910BA11A4C5304E8E4C6F9EFF2E939A" ma:contentTypeVersion="539" ma:contentTypeDescription="" ma:contentTypeScope="" ma:versionID="aa8d61ab23ba349dbdbf6e771bd21625">
  <xsd:schema xmlns:xsd="http://www.w3.org/2001/XMLSchema" xmlns:xs="http://www.w3.org/2001/XMLSchema" xmlns:p="http://schemas.microsoft.com/office/2006/metadata/properties" xmlns:ns2="12165527-d881-4234-97f9-ee139a3f0c31" targetNamespace="http://schemas.microsoft.com/office/2006/metadata/properties" ma:root="true" ma:fieldsID="4545a69ead8714916461d255f032afb7" ns2:_="">
    <xsd:import namespace="12165527-d881-4234-97f9-ee139a3f0c31"/>
    <xsd:element name="properties">
      <xsd:complexType>
        <xsd:sequence>
          <xsd:element name="documentManagement">
            <xsd:complexType>
              <xsd:all>
                <xsd:element ref="ns2:Business_x0020_Unit" minOccurs="0"/>
                <xsd:element ref="ns2:Cabinet_x0020_Committee" minOccurs="0"/>
                <xsd:element ref="ns2:Class" minOccurs="0"/>
                <xsd:element ref="ns2:DOCNUM" minOccurs="0"/>
                <xsd:element ref="ns2:Endorsement" minOccurs="0"/>
                <xsd:element ref="ns2:File_x0020_No" minOccurs="0"/>
                <xsd:element ref="ns2:Precedents" minOccurs="0"/>
                <xsd:element ref="ns2:Key_x0020_Version" minOccurs="0"/>
                <xsd:element ref="ns2:SubClass" minOccurs="0"/>
                <xsd:element ref="ns2:RM_x0020_DOC_x0020_ID" minOccurs="0"/>
                <xsd:element ref="ns2:Sec_x0020_Review" minOccurs="0"/>
                <xsd:element ref="ns2:Security_x0020_Classification" minOccurs="0"/>
                <xsd:element ref="ns2:iManageAuthor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165527-d881-4234-97f9-ee139a3f0c31" elementFormDefault="qualified">
    <xsd:import namespace="http://schemas.microsoft.com/office/2006/documentManagement/types"/>
    <xsd:import namespace="http://schemas.microsoft.com/office/infopath/2007/PartnerControls"/>
    <xsd:element name="Business_x0020_Unit" ma:index="8" nillable="true" ma:displayName="Business Unit" ma:format="Dropdown" ma:internalName="Business_x0020_Unit">
      <xsd:simpleType>
        <xsd:union memberTypes="dms:Text">
          <xsd:simpleType>
            <xsd:restriction base="dms:Choice">
              <xsd:enumeration value="BCS"/>
            </xsd:restriction>
          </xsd:simpleType>
        </xsd:union>
      </xsd:simpleType>
    </xsd:element>
    <xsd:element name="Cabinet_x0020_Committee" ma:index="9" nillable="true" ma:displayName="Cabinet Committee" ma:format="Dropdown" ma:internalName="Cabinet_x0020_Committee">
      <xsd:simpleType>
        <xsd:union memberTypes="dms:Text">
          <xsd:simpleType>
            <xsd:restriction base="dms:Choice">
              <xsd:enumeration value="Appointments and Honours"/>
            </xsd:restriction>
          </xsd:simpleType>
        </xsd:union>
      </xsd:simpleType>
    </xsd:element>
    <xsd:element name="Class" ma:index="10" nillable="true" ma:displayName="Class" ma:format="Dropdown" ma:internalName="Class">
      <xsd:simpleType>
        <xsd:union memberTypes="dms:Text">
          <xsd:simpleType>
            <xsd:restriction base="dms:Choice">
              <xsd:enumeration value="ADVICE"/>
            </xsd:restriction>
          </xsd:simpleType>
        </xsd:union>
      </xsd:simpleType>
    </xsd:element>
    <xsd:element name="DOCNUM" ma:index="11" nillable="true" ma:displayName="DOCNUM" ma:internalName="DOCNUM">
      <xsd:simpleType>
        <xsd:restriction base="dms:Text">
          <xsd:maxLength value="255"/>
        </xsd:restriction>
      </xsd:simpleType>
    </xsd:element>
    <xsd:element name="Endorsement" ma:index="12" nillable="true" ma:displayName="Endorsement" ma:format="Dropdown" ma:internalName="Endorsement">
      <xsd:simpleType>
        <xsd:union memberTypes="dms:Text">
          <xsd:simpleType>
            <xsd:restriction base="dms:Choice">
              <xsd:enumeration value="Addressee Only"/>
            </xsd:restriction>
          </xsd:simpleType>
        </xsd:union>
      </xsd:simpleType>
    </xsd:element>
    <xsd:element name="File_x0020_No" ma:index="13" nillable="true" ma:displayName="File No" ma:internalName="File_x0020_No">
      <xsd:simpleType>
        <xsd:restriction base="dms:Text">
          <xsd:maxLength value="255"/>
        </xsd:restriction>
      </xsd:simpleType>
    </xsd:element>
    <xsd:element name="Precedents" ma:index="14" nillable="true" ma:displayName="Precedents" ma:format="Dropdown" ma:internalName="Precedents">
      <xsd:simpleType>
        <xsd:restriction base="dms:Choice">
          <xsd:enumeration value="ASHCROFTC"/>
        </xsd:restriction>
      </xsd:simpleType>
    </xsd:element>
    <xsd:element name="Key_x0020_Version" ma:index="15" nillable="true" ma:displayName="Key Version" ma:default="0" ma:internalName="Key_x0020_Version">
      <xsd:simpleType>
        <xsd:restriction base="dms:Boolean"/>
      </xsd:simpleType>
    </xsd:element>
    <xsd:element name="SubClass" ma:index="16" nillable="true" ma:displayName="SubClass" ma:format="Dropdown" ma:internalName="SubClass">
      <xsd:simpleType>
        <xsd:union memberTypes="dms:Text">
          <xsd:simpleType>
            <xsd:restriction base="dms:Choice">
              <xsd:enumeration value="MINISTER"/>
            </xsd:restriction>
          </xsd:simpleType>
        </xsd:union>
      </xsd:simpleType>
    </xsd:element>
    <xsd:element name="RM_x0020_DOC_x0020_ID" ma:index="17" nillable="true" ma:displayName="RM DOC ID" ma:internalName="RM_x0020_DOC_x0020_ID">
      <xsd:simpleType>
        <xsd:restriction base="dms:Text">
          <xsd:maxLength value="255"/>
        </xsd:restriction>
      </xsd:simpleType>
    </xsd:element>
    <xsd:element name="Sec_x0020_Review" ma:index="18" nillable="true" ma:displayName="Sec Review" ma:format="DateOnly" ma:internalName="Sec_x0020_Review">
      <xsd:simpleType>
        <xsd:restriction base="dms:DateTime"/>
      </xsd:simpleType>
    </xsd:element>
    <xsd:element name="Security_x0020_Classification" ma:index="19" nillable="true" ma:displayName="Security Classification" ma:format="Dropdown" ma:internalName="Security_x0020_Classification">
      <xsd:simpleType>
        <xsd:union memberTypes="dms:Text">
          <xsd:simpleType>
            <xsd:restriction base="dms:Choice">
              <xsd:enumeration value="BUDGET-SENSITIVE"/>
            </xsd:restriction>
          </xsd:simpleType>
        </xsd:union>
      </xsd:simpleType>
    </xsd:element>
    <xsd:element name="iManageAuthor" ma:index="21" nillable="true" ma:displayName="iManageAuthor" ma:internalName="iManageAuthor">
      <xsd:simpleType>
        <xsd:restriction base="dms:Text">
          <xsd:maxLength value="255"/>
        </xsd:restriction>
      </xsd:simpleType>
    </xsd:element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0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_x0020_Version xmlns="12165527-d881-4234-97f9-ee139a3f0c31">false</Key_x0020_Version>
    <DOCNUM xmlns="12165527-d881-4234-97f9-ee139a3f0c31" xsi:nil="true"/>
    <Business_x0020_Unit xmlns="12165527-d881-4234-97f9-ee139a3f0c31" xsi:nil="true"/>
    <Cabinet_x0020_Committee xmlns="12165527-d881-4234-97f9-ee139a3f0c31" xsi:nil="true"/>
    <Security_x0020_Classification xmlns="12165527-d881-4234-97f9-ee139a3f0c31" xsi:nil="true"/>
    <Endorsement xmlns="12165527-d881-4234-97f9-ee139a3f0c31" xsi:nil="true"/>
    <File_x0020_No xmlns="12165527-d881-4234-97f9-ee139a3f0c31" xsi:nil="true"/>
    <Class xmlns="12165527-d881-4234-97f9-ee139a3f0c31" xsi:nil="true"/>
    <Precedents xmlns="12165527-d881-4234-97f9-ee139a3f0c31" xsi:nil="true"/>
    <RM_x0020_DOC_x0020_ID xmlns="12165527-d881-4234-97f9-ee139a3f0c31" xsi:nil="true"/>
    <Sec_x0020_Review xmlns="12165527-d881-4234-97f9-ee139a3f0c31" xsi:nil="true"/>
    <SubClass xmlns="12165527-d881-4234-97f9-ee139a3f0c31" xsi:nil="true"/>
    <iManageAuthor xmlns="12165527-d881-4234-97f9-ee139a3f0c31" xsi:nil="true"/>
    <_dlc_DocId xmlns="12165527-d881-4234-97f9-ee139a3f0c31">SSCNZ-871057456-822237</_dlc_DocId>
    <_dlc_DocIdUrl xmlns="12165527-d881-4234-97f9-ee139a3f0c31">
      <Url>https://sscnz.sharepoint.com/sites/sscdms/66262/_layouts/15/DocIdRedir.aspx?ID=SSCNZ-871057456-822237</Url>
      <Description>SSCNZ-871057456-822237</Description>
    </_dlc_DocIdUrl>
  </documentManagement>
</p:properties>
</file>

<file path=customXml/item4.xml><?xml version="1.0" encoding="utf-8"?>
<metadata xmlns="http://www.objective.com/ecm/document/metadata/DC4691BF00A443899034738234036697" version="1.0.0">
  <systemFields>
    <field name="Objective-Id">
      <value order="0">A2077243</value>
    </field>
    <field name="Objective-Title">
      <value order="0">Chief-executive-gifts-benefits-and-expenses-Disclosure-Workbook 23-24</value>
    </field>
    <field name="Objective-Description">
      <value order="0"/>
    </field>
    <field name="Objective-CreationStamp">
      <value order="0">2024-07-18T22:02:38Z</value>
    </field>
    <field name="Objective-IsApproved">
      <value order="0">false</value>
    </field>
    <field name="Objective-IsPublished">
      <value order="0">true</value>
    </field>
    <field name="Objective-DatePublished">
      <value order="0">2024-07-25T00:56:59Z</value>
    </field>
    <field name="Objective-ModificationStamp">
      <value order="0">2024-07-25T00:56:59Z</value>
    </field>
    <field name="Objective-Owner">
      <value order="0">Mike Ravine</value>
    </field>
    <field name="Objective-Path">
      <value order="0">Objective Global Folder:TEC Global Folder (fA27):Finance:Financial Accounting:Month End:FN-A-Month End- 2023 - 2024:12 June 2024 - Month End 2023 - 2024</value>
    </field>
    <field name="Objective-Parent">
      <value order="0">12 June 2024 - Month End 2023 - 2024</value>
    </field>
    <field name="Objective-State">
      <value order="0">Published</value>
    </field>
    <field name="Objective-VersionId">
      <value order="0">vA4638189</value>
    </field>
    <field name="Objective-Version">
      <value order="0">7.0</value>
    </field>
    <field name="Objective-VersionNumber">
      <value order="0">8</value>
    </field>
    <field name="Objective-VersionComment">
      <value order="0"/>
    </field>
    <field name="Objective-FileNumber">
      <value order="0">FN-A-08-22/23-1478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6">
      <field name="Objective-Reference">
        <value order="0"/>
      </field>
      <field name="Objective-Date">
        <value order="0"/>
      </field>
      <field name="Objective-Action">
        <value order="0"/>
      </field>
      <field name="Objective-Responsible">
        <value order="0"/>
      </field>
      <field name="Objective-Financial Year">
        <value order="0"/>
      </field>
      <field name="Objective-Calendar Year">
        <value order="0"/>
      </field>
      <field name="Objective-EDUMIS Number">
        <value order="0"/>
      </field>
      <field name="Objective-Sub Sector">
        <value order="0"/>
      </field>
      <field name="Objective-Fund Name">
        <value order="0"/>
      </field>
      <field name="Objective-Connect Creator">
        <value order="0"/>
      </field>
    </catalogue>
  </catalogues>
</metadat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C6A401E-B983-48F3-ADF0-8594D7EE48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9D72C4-64B1-41DC-903A-2759D151F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165527-d881-4234-97f9-ee139a3f0c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79D7F4-D0D7-4BCB-BBEA-E7C37A64913E}">
  <ds:schemaRefs>
    <ds:schemaRef ds:uri="12165527-d881-4234-97f9-ee139a3f0c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DC4691BF00A443899034738234036697"/>
  </ds:schemaRefs>
</ds:datastoreItem>
</file>

<file path=customXml/itemProps5.xml><?xml version="1.0" encoding="utf-8"?>
<ds:datastoreItem xmlns:ds="http://schemas.openxmlformats.org/officeDocument/2006/customXml" ds:itemID="{239DBCAB-6875-4133-81DD-45924FC1DF3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 and sign-off</vt:lpstr>
      <vt:lpstr>Travel</vt:lpstr>
      <vt:lpstr>Hospitality</vt:lpstr>
      <vt:lpstr>All other expenses</vt:lpstr>
      <vt:lpstr>Gifts and benefits</vt:lpstr>
      <vt:lpstr>'All other expenses'!Print_Area</vt:lpstr>
      <vt:lpstr>'Gifts and benefits'!Print_Area</vt:lpstr>
      <vt:lpstr>Hospitality!Print_Area</vt:lpstr>
      <vt:lpstr>'Summary and sign-off'!Print_Area</vt:lpstr>
      <vt:lpstr>Travel!Print_Area</vt:lpstr>
    </vt:vector>
  </TitlesOfParts>
  <Manager/>
  <Company>Tertiary Education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Chief Executive Expenses - 01 July 2023 - 30 June 2024</dc:title>
  <dc:subject/>
  <cp:keywords/>
  <cp:revision/>
  <dcterms:created xsi:type="dcterms:W3CDTF">2010-10-17T20:59:02Z</dcterms:created>
  <dcterms:modified xsi:type="dcterms:W3CDTF">2024-07-28T23:18:19Z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0x01010054669F8639DE294E941D1F01D6045AA9004910BA11A4C5304E8E4C6F9EFF2E939A</vt:lpwstr>
  </property>
  <property fmtid="{D5CDD505-2E9C-101B-9397-08002B2CF9AE}" pid="3" name="Modified_x0020_By">
    <vt:lpwstr/>
  </property>
  <property fmtid="{D5CDD505-2E9C-101B-9397-08002B2CF9AE}" pid="4" name="Created By">
    <vt:lpwstr/>
  </property>
  <property fmtid="{D5CDD505-2E9C-101B-9397-08002B2CF9AE}" pid="5" name="Modified By">
    <vt:lpwstr/>
  </property>
  <property fmtid="{D5CDD505-2E9C-101B-9397-08002B2CF9AE}" pid="6" name="Created_x0020_By">
    <vt:lpwstr/>
  </property>
  <property fmtid="{D5CDD505-2E9C-101B-9397-08002B2CF9AE}" pid="7" name="AuthorIds_UIVersion_3585">
    <vt:lpwstr>122</vt:lpwstr>
  </property>
  <property fmtid="{D5CDD505-2E9C-101B-9397-08002B2CF9AE}" pid="8" name="AuthorIds_UIVersion_3587">
    <vt:lpwstr>122</vt:lpwstr>
  </property>
  <property fmtid="{D5CDD505-2E9C-101B-9397-08002B2CF9AE}" pid="9" name="_dlc_DocIdItemGuid">
    <vt:lpwstr>7132db39-8620-438b-a768-7a99ec14233a</vt:lpwstr>
  </property>
  <property fmtid="{D5CDD505-2E9C-101B-9397-08002B2CF9AE}" pid="10" name="SharedWithUsers">
    <vt:lpwstr>87;#Ken Smart;#157;#Nehalkumar patel</vt:lpwstr>
  </property>
  <property fmtid="{D5CDD505-2E9C-101B-9397-08002B2CF9AE}" pid="11" name="Objective-Id">
    <vt:lpwstr>A2077243</vt:lpwstr>
  </property>
  <property fmtid="{D5CDD505-2E9C-101B-9397-08002B2CF9AE}" pid="12" name="Objective-Title">
    <vt:lpwstr>Chief-executive-gifts-benefits-and-expenses-Disclosure-Workbook 23-24</vt:lpwstr>
  </property>
  <property fmtid="{D5CDD505-2E9C-101B-9397-08002B2CF9AE}" pid="13" name="Objective-Description">
    <vt:lpwstr/>
  </property>
  <property fmtid="{D5CDD505-2E9C-101B-9397-08002B2CF9AE}" pid="14" name="Objective-CreationStamp">
    <vt:filetime>2024-07-18T22:02:45Z</vt:filetime>
  </property>
  <property fmtid="{D5CDD505-2E9C-101B-9397-08002B2CF9AE}" pid="15" name="Objective-IsApproved">
    <vt:bool>false</vt:bool>
  </property>
  <property fmtid="{D5CDD505-2E9C-101B-9397-08002B2CF9AE}" pid="16" name="Objective-IsPublished">
    <vt:bool>true</vt:bool>
  </property>
  <property fmtid="{D5CDD505-2E9C-101B-9397-08002B2CF9AE}" pid="17" name="Objective-DatePublished">
    <vt:filetime>2024-07-25T00:56:59Z</vt:filetime>
  </property>
  <property fmtid="{D5CDD505-2E9C-101B-9397-08002B2CF9AE}" pid="18" name="Objective-ModificationStamp">
    <vt:filetime>2024-07-25T00:56:59Z</vt:filetime>
  </property>
  <property fmtid="{D5CDD505-2E9C-101B-9397-08002B2CF9AE}" pid="19" name="Objective-Owner">
    <vt:lpwstr>Mike Ravine</vt:lpwstr>
  </property>
  <property fmtid="{D5CDD505-2E9C-101B-9397-08002B2CF9AE}" pid="20" name="Objective-Path">
    <vt:lpwstr>Objective Global Folder:TEC Global Folder (fA27):Finance:Financial Accounting:Month End:FN-A-Month End- 2023 - 2024:12 June 2024 - Month End 2023 - 2024:</vt:lpwstr>
  </property>
  <property fmtid="{D5CDD505-2E9C-101B-9397-08002B2CF9AE}" pid="21" name="Objective-Parent">
    <vt:lpwstr>12 June 2024 - Month End 2023 - 2024</vt:lpwstr>
  </property>
  <property fmtid="{D5CDD505-2E9C-101B-9397-08002B2CF9AE}" pid="22" name="Objective-State">
    <vt:lpwstr>Published</vt:lpwstr>
  </property>
  <property fmtid="{D5CDD505-2E9C-101B-9397-08002B2CF9AE}" pid="23" name="Objective-VersionId">
    <vt:lpwstr>vA4638189</vt:lpwstr>
  </property>
  <property fmtid="{D5CDD505-2E9C-101B-9397-08002B2CF9AE}" pid="24" name="Objective-Version">
    <vt:lpwstr>7.0</vt:lpwstr>
  </property>
  <property fmtid="{D5CDD505-2E9C-101B-9397-08002B2CF9AE}" pid="25" name="Objective-VersionNumber">
    <vt:r8>8</vt:r8>
  </property>
  <property fmtid="{D5CDD505-2E9C-101B-9397-08002B2CF9AE}" pid="26" name="Objective-VersionComment">
    <vt:lpwstr/>
  </property>
  <property fmtid="{D5CDD505-2E9C-101B-9397-08002B2CF9AE}" pid="27" name="Objective-FileNumber">
    <vt:lpwstr>FN-A-08-22/23-1478</vt:lpwstr>
  </property>
  <property fmtid="{D5CDD505-2E9C-101B-9397-08002B2CF9AE}" pid="28" name="Objective-Classification">
    <vt:lpwstr>[Inherited - none]</vt:lpwstr>
  </property>
  <property fmtid="{D5CDD505-2E9C-101B-9397-08002B2CF9AE}" pid="29" name="Objective-Caveats">
    <vt:lpwstr/>
  </property>
  <property fmtid="{D5CDD505-2E9C-101B-9397-08002B2CF9AE}" pid="30" name="Objective-Reference">
    <vt:lpwstr/>
  </property>
  <property fmtid="{D5CDD505-2E9C-101B-9397-08002B2CF9AE}" pid="31" name="Objective-Date">
    <vt:lpwstr/>
  </property>
  <property fmtid="{D5CDD505-2E9C-101B-9397-08002B2CF9AE}" pid="32" name="Objective-Action">
    <vt:lpwstr/>
  </property>
  <property fmtid="{D5CDD505-2E9C-101B-9397-08002B2CF9AE}" pid="33" name="Objective-Responsible">
    <vt:lpwstr/>
  </property>
  <property fmtid="{D5CDD505-2E9C-101B-9397-08002B2CF9AE}" pid="34" name="Objective-Financial Year">
    <vt:lpwstr/>
  </property>
  <property fmtid="{D5CDD505-2E9C-101B-9397-08002B2CF9AE}" pid="35" name="Objective-Calendar Year">
    <vt:lpwstr/>
  </property>
  <property fmtid="{D5CDD505-2E9C-101B-9397-08002B2CF9AE}" pid="36" name="Objective-EDUMIS Number">
    <vt:lpwstr/>
  </property>
  <property fmtid="{D5CDD505-2E9C-101B-9397-08002B2CF9AE}" pid="37" name="Objective-Sub Sector">
    <vt:lpwstr/>
  </property>
  <property fmtid="{D5CDD505-2E9C-101B-9397-08002B2CF9AE}" pid="38" name="Objective-Fund Name">
    <vt:lpwstr/>
  </property>
  <property fmtid="{D5CDD505-2E9C-101B-9397-08002B2CF9AE}" pid="39" name="Objective-Connect Creator">
    <vt:lpwstr/>
  </property>
  <property fmtid="{D5CDD505-2E9C-101B-9397-08002B2CF9AE}" pid="40" name="Objective-Comment">
    <vt:lpwstr/>
  </property>
</Properties>
</file>