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ec.govt.nz\dfs\user\clankow\Desktop\Publishing 2019\CEO expenses\"/>
    </mc:Choice>
  </mc:AlternateContent>
  <bookViews>
    <workbookView xWindow="0" yWindow="0" windowWidth="28800" windowHeight="12435" firstSheet="1" activeTab="1"/>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expenses'!$A$1:$E$45</definedName>
    <definedName name="_xlnm.Print_Area" localSheetId="5">'Gifts and benefits'!$A$1:$F$25</definedName>
    <definedName name="_xlnm.Print_Area" localSheetId="0">'Guidance for agencies'!$A$1:$A$58</definedName>
    <definedName name="_xlnm.Print_Area" localSheetId="3">Hospitality!$A$1:$E$19</definedName>
    <definedName name="_xlnm.Print_Area" localSheetId="1">'Summary and sign-off'!$A$1:$F$23</definedName>
    <definedName name="_xlnm.Print_Area" localSheetId="2">Travel!$A$1:$E$114</definedName>
  </definedNames>
  <calcPr calcId="152511"/>
</workbook>
</file>

<file path=xl/calcChain.xml><?xml version="1.0" encoding="utf-8"?>
<calcChain xmlns="http://schemas.openxmlformats.org/spreadsheetml/2006/main">
  <c r="C15" i="4" l="1"/>
  <c r="C16" i="4"/>
  <c r="B103" i="1" l="1"/>
  <c r="D14" i="4" l="1"/>
  <c r="B6" i="13" l="1"/>
  <c r="E59" i="13"/>
  <c r="C59" i="13"/>
  <c r="B59" i="13" l="1"/>
  <c r="B58" i="13"/>
  <c r="D58" i="13"/>
  <c r="B57" i="13"/>
  <c r="D57" i="13"/>
  <c r="D56" i="13"/>
  <c r="B56" i="13"/>
  <c r="D55" i="13"/>
  <c r="B55" i="13"/>
  <c r="D54" i="13"/>
  <c r="B54" i="13"/>
  <c r="F57" i="13" l="1"/>
  <c r="F59" i="13"/>
  <c r="E14" i="4" s="1"/>
  <c r="F58" i="13"/>
  <c r="F56" i="13"/>
  <c r="F55" i="13"/>
  <c r="F54" i="13"/>
  <c r="C13" i="13"/>
  <c r="C12" i="13"/>
  <c r="C11" i="13"/>
  <c r="C16" i="13" l="1"/>
  <c r="C17" i="13"/>
  <c r="B5" i="4" l="1"/>
  <c r="B4" i="4"/>
  <c r="B5" i="3"/>
  <c r="B4" i="3"/>
  <c r="B5" i="2"/>
  <c r="B4" i="2"/>
  <c r="B5" i="1"/>
  <c r="B4" i="1"/>
  <c r="C15" i="13" l="1"/>
  <c r="F12" i="13" l="1"/>
  <c r="C14" i="4"/>
  <c r="F11" i="13" s="1"/>
  <c r="F13" i="13" l="1"/>
  <c r="B17" i="13"/>
  <c r="B94" i="1"/>
  <c r="B16" i="13" s="1"/>
  <c r="B23" i="1"/>
  <c r="B15" i="13" s="1"/>
  <c r="B45" i="3" l="1"/>
  <c r="B13" i="13" s="1"/>
  <c r="B12" i="2"/>
  <c r="B12" i="13" s="1"/>
  <c r="B11" i="13" l="1"/>
  <c r="B105"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<sst xmlns="http://schemas.openxmlformats.org/spreadsheetml/2006/main" count="606" uniqueCount="275">
  <si>
    <t>All Other Expenses</t>
  </si>
  <si>
    <t>Total travel expenses</t>
  </si>
  <si>
    <t xml:space="preserve">Organisation Name </t>
  </si>
  <si>
    <t>Chief Executive</t>
  </si>
  <si>
    <t>International, domestic and local travel expenses</t>
  </si>
  <si>
    <t>How to present information</t>
  </si>
  <si>
    <t>Chief Executive Expense Disclosure</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</si>
  <si>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</si>
  <si>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</si>
  <si>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</si>
  <si>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</si>
  <si>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</si>
  <si>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Purpose</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</si>
  <si>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</si>
  <si>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</si>
  <si>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</si>
  <si>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</si>
  <si>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</si>
  <si>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</si>
  <si>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</si>
  <si>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</si>
  <si>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</si>
  <si>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</si>
  <si>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</si>
  <si>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</si>
  <si>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</si>
  <si>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</si>
  <si>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</si>
  <si>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</si>
  <si>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</si>
  <si>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</si>
  <si>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</si>
  <si>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</si>
  <si>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</si>
  <si>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</si>
  <si>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</si>
  <si>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</si>
  <si>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</si>
  <si>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</si>
  <si>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</si>
  <si>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</si>
  <si>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</si>
  <si>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</si>
  <si>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</si>
  <si>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</si>
  <si>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</si>
  <si>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</si>
  <si>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</si>
  <si>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</si>
  <si>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</si>
  <si>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</si>
  <si>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</si>
  <si>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</si>
  <si>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</si>
  <si>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</si>
  <si>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</si>
  <si>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</si>
  <si>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</si>
  <si>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</si>
  <si>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</si>
  <si>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</si>
  <si>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</si>
  <si>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</si>
  <si>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</si>
  <si>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</si>
  <si>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</si>
  <si>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</si>
  <si>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</si>
  <si>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</si>
  <si>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</si>
  <si>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</si>
  <si>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</si>
  <si>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</si>
  <si>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</si>
  <si>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</si>
  <si>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</si>
  <si>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</si>
  <si>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</si>
  <si>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</si>
  <si>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</si>
  <si>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</si>
  <si>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</si>
  <si>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</si>
  <si>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</si>
  <si>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</si>
  <si>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</si>
  <si>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</si>
  <si>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Name of Organisation</t>
  </si>
  <si>
    <t>This disclosure has not yet been approved by the Chief Executive</t>
  </si>
  <si>
    <t>Number offered</t>
  </si>
  <si>
    <t>Number accepted</t>
  </si>
  <si>
    <t>Number declined</t>
  </si>
  <si>
    <t>Chief Executive Expenses, Gifts and Benefits Disclosure - summary &amp; sign-off*</t>
  </si>
  <si>
    <t>Chief Executive**</t>
  </si>
  <si>
    <t>Name of 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</si>
  <si>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</si>
  <si>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</si>
  <si>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</si>
  <si>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</si>
  <si>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</si>
  <si>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</si>
  <si>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</si>
  <si>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</si>
  <si>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</si>
  <si>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</si>
  <si>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</si>
  <si>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</si>
  <si>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</si>
  <si>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</si>
  <si>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</si>
  <si>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</si>
  <si>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</si>
  <si>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</si>
  <si>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</si>
  <si>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</si>
  <si>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</si>
  <si>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</si>
  <si>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</si>
  <si>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</si>
  <si>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</si>
  <si>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</si>
  <si>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</si>
  <si>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</si>
  <si>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</si>
  <si>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</si>
  <si>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</si>
  <si>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</si>
  <si>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</si>
  <si>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</si>
  <si>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</si>
  <si>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</si>
  <si>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</si>
  <si>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</si>
  <si>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</si>
  <si>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</si>
  <si>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</si>
  <si>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</si>
  <si>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</si>
  <si>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</si>
  <si>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</si>
  <si>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</si>
  <si>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</si>
  <si>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</si>
  <si>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</si>
  <si>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</si>
  <si>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</si>
  <si>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 - international travel</t>
  </si>
  <si>
    <t>Subtotal - domestic travel</t>
  </si>
  <si>
    <t>Insert additional rows as needed: right click on a row number (left of screen) and select Insert - this will insert a row above selected row.</t>
  </si>
  <si>
    <t>Hospitality Offered to Third Parties*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</si>
  <si>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</si>
  <si>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</si>
  <si>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</si>
  <si>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</si>
  <si>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GST on values</t>
  </si>
  <si>
    <t>Tertiary Education Commission</t>
  </si>
  <si>
    <t>Tim Fowler</t>
  </si>
  <si>
    <t>Visit to UK organisations regarding the Careers system strategy</t>
  </si>
  <si>
    <t>Accommodation</t>
  </si>
  <si>
    <t>United Kingdom</t>
  </si>
  <si>
    <t>Airfares</t>
  </si>
  <si>
    <t>Taxis</t>
  </si>
  <si>
    <t>Meals</t>
  </si>
  <si>
    <t>Trains</t>
  </si>
  <si>
    <t>Ubers</t>
  </si>
  <si>
    <t>Dublin</t>
  </si>
  <si>
    <t>Speaking at Higher Education Authority event and other meetings</t>
  </si>
  <si>
    <t>Institute of Polytechnic (ITP) Roadmap 2020 project engagement with Wintec</t>
  </si>
  <si>
    <t>Hamilton</t>
  </si>
  <si>
    <t>Institute of Polytechnic (ITP) Roadmap 2020 project engagement with NMIT</t>
  </si>
  <si>
    <t>Nelson</t>
  </si>
  <si>
    <t>Institute of Polytechnic (ITP) Roadmap 2020 project engagement with Ara</t>
  </si>
  <si>
    <t>Christchurch</t>
  </si>
  <si>
    <t>Parking at Wellington Airport for Institute of Polytechnic (ITP) Roadmap 2020 project engagement with Wintec</t>
  </si>
  <si>
    <t>Parking</t>
  </si>
  <si>
    <t>Parking at Wellington Airport for Institute of Polytechnic (ITP) Roadmap 2020 project engagement with NMIT</t>
  </si>
  <si>
    <t>Parking at Wellington Airport for Institute of Polytechnic (ITP) Roadmap 2020 project engagement with Ara</t>
  </si>
  <si>
    <t>Institute of Polytechnic (ITP) Roadmap 2020 project engagement with EIT</t>
  </si>
  <si>
    <t>Napier</t>
  </si>
  <si>
    <t>Institute of Polytechnic (ITP) Roadmap 2020 project engagement with Otago Polytechnic</t>
  </si>
  <si>
    <t>Dunedin</t>
  </si>
  <si>
    <t>University of Canterbury Governance Oversight Group meeting</t>
  </si>
  <si>
    <t>Parking at Wellington Airport for Institute of Polytechnic (ITP) Roadmap 2020 project engagement with EIT</t>
  </si>
  <si>
    <t>Parking at Wellington Airport for Institute of Polytechnic (ITP) Roadmap 2020 project engagement with Otago Polytechnic</t>
  </si>
  <si>
    <t>Presentation at the Independent Tertiary Education New Zealand (ITENZ) conference and meetings with the Minister of Education and Wintec</t>
  </si>
  <si>
    <t>Parking at Wellington Airport for University of Canterbury Governance Oversight Group meeting</t>
  </si>
  <si>
    <t>Parking at Wellington Airport for Presentation at the Independent Tertiary Education New Zealand (ITENZ) conference and meetings with the Minister of Education and Wintec</t>
  </si>
  <si>
    <t>October Board meeting held at Unitec</t>
  </si>
  <si>
    <t>Auckland</t>
  </si>
  <si>
    <t>Meeting with Universities New Zealand (Vice Chancellors)</t>
  </si>
  <si>
    <t>Meeting with ACG Education, Tertiary Education Union and Manukau Institute of Technology</t>
  </si>
  <si>
    <t>Parking at Wellington Airport for meeting with ACG Education, Tertiary Education Union and Manukau Institute of Technology</t>
  </si>
  <si>
    <t>Meeting with Eastern Institute of Technology</t>
  </si>
  <si>
    <t>Parking at Wellington Airport for meeting with Eastern Institute of Technology</t>
  </si>
  <si>
    <t>Future of Work Minister’s meeting</t>
  </si>
  <si>
    <t>Review of Vocational Education (RoVE) consultation with NorthTec</t>
  </si>
  <si>
    <t>Whangarei</t>
  </si>
  <si>
    <t>Rental car</t>
  </si>
  <si>
    <t>4/03/2019 - 6/03/2019</t>
  </si>
  <si>
    <t>Review of Vocational Education (RoVE) consultation with Otago Polytechnic</t>
  </si>
  <si>
    <t>7/3/2019 - 8/3/2019</t>
  </si>
  <si>
    <t>Review of Vocational Education (RoVE) consultation with Waikato Institute of Technology (Wintec)</t>
  </si>
  <si>
    <t>Review of Vocational Education (RoVE) consultation with the Skills Organisation and Business NZ</t>
  </si>
  <si>
    <t>18/03/2019 - 19/03/2019</t>
  </si>
  <si>
    <t>Review of Vocational Education (RoVE) consultation with Western Institute of Technology at Taranaki</t>
  </si>
  <si>
    <t>New Plymouth</t>
  </si>
  <si>
    <t>Review of Vocational Education (RoVE) consultation with Ryman Healthcare and meeting with Chief Executive of Ara</t>
  </si>
  <si>
    <t>Meeting with Independent Tertiary Education New Zealand (ITENZ) Board</t>
  </si>
  <si>
    <t>Parking at Wellington Airport for Review of Vocational Education (RoVE) consultation with NorthTec</t>
  </si>
  <si>
    <t>Parking at Wellington Airport for Review of Vocational Education (RoVE) consultation with Otago Polytechnic</t>
  </si>
  <si>
    <t>Parking at Wellington Airport for Review of Vocational Education (RoVE) consultation with Waikato Institute of Technology (Wintec)</t>
  </si>
  <si>
    <t>Parking at Wellington Airport for Review of Vocational Education (RoVE) consultation with the Skills Organisation and Business NZ</t>
  </si>
  <si>
    <t>Parking at Wellington Airport for Review of Vocational Education (RoVE) consultation with Western Institute of Technology at Taranaki</t>
  </si>
  <si>
    <t>Parking at Wellington Airport for Review of Vocational Education (RoVE) consultation with Ryman Healthcare and meeting with Chief Executive of Ara</t>
  </si>
  <si>
    <t>Participation in a panel discussion at the 2018 Pasifika Staff  in Tertiary Education Forum</t>
  </si>
  <si>
    <t>Wellington</t>
  </si>
  <si>
    <t>Signing of Memorandum of Understanding with Primary Industry Capability Alliance</t>
  </si>
  <si>
    <t>Review of Vocational Education (RoVE) consultation with NZCTU</t>
  </si>
  <si>
    <t>Meeting with Skills Active Aotearoa Board</t>
  </si>
  <si>
    <t>Meeting with Tony Hall (building relationships)</t>
  </si>
  <si>
    <t>Food for 2</t>
  </si>
  <si>
    <t>Cell phone charges for July 2018</t>
  </si>
  <si>
    <t>Cell phone</t>
  </si>
  <si>
    <t>Cell phone rental for July 2018</t>
  </si>
  <si>
    <t>iPad rental for July 2018</t>
  </si>
  <si>
    <t>iPad</t>
  </si>
  <si>
    <t>Cell phone charges for August 2018</t>
  </si>
  <si>
    <t>Cell phone rental for August 2018</t>
  </si>
  <si>
    <t>iPad rental for August 2018</t>
  </si>
  <si>
    <t>Cell phone charges for September 2018</t>
  </si>
  <si>
    <t>Cell phone rental for September 2018</t>
  </si>
  <si>
    <t>iPad rental for September 2018</t>
  </si>
  <si>
    <t>Cell phone charges for October 2018</t>
  </si>
  <si>
    <t>Cell phone rental for October 2018</t>
  </si>
  <si>
    <t>iPad rental for October 2018</t>
  </si>
  <si>
    <t>Cell phone data charges for November 2018</t>
  </si>
  <si>
    <t>Cell phone rental for November 2018</t>
  </si>
  <si>
    <t>iPad rental for November 2018</t>
  </si>
  <si>
    <t>Cell phone charges for December 2018</t>
  </si>
  <si>
    <t>Cell phone rental for December 2018</t>
  </si>
  <si>
    <t>iPad rental for December 2018</t>
  </si>
  <si>
    <t>Cell phone charges for January 2019</t>
  </si>
  <si>
    <t>Cell phone rental for January 2019</t>
  </si>
  <si>
    <t>iPad rental for January 2019</t>
  </si>
  <si>
    <t>Cell phone data charges for February 2019</t>
  </si>
  <si>
    <t>Cell phone rental for February 2019</t>
  </si>
  <si>
    <t>iPad rental for February 2019</t>
  </si>
  <si>
    <t>Cell phone calls for March 2019</t>
  </si>
  <si>
    <t>Cell phone rental for March 2019</t>
  </si>
  <si>
    <t>iPad rental for March 2019</t>
  </si>
  <si>
    <t>Cell phone rental for April 2019</t>
  </si>
  <si>
    <t>iPad rental for April 2019</t>
  </si>
  <si>
    <t>Cell phone calls for May 2019</t>
  </si>
  <si>
    <t>Cell phone rental for May 2019</t>
  </si>
  <si>
    <t>iPad rental for May 2019</t>
  </si>
  <si>
    <t>Cell phone rental for June 2019</t>
  </si>
  <si>
    <t>iPad rental for June 2019</t>
  </si>
  <si>
    <t>N/A</t>
  </si>
  <si>
    <t>21-24 February 2019</t>
  </si>
  <si>
    <t>Te Wananga o Aotearoa</t>
  </si>
  <si>
    <t>Event ticket to Te Matatini ki te Ao National Kapa Festival</t>
  </si>
  <si>
    <t>Meals for 1</t>
  </si>
  <si>
    <t>Parking at Wellington Airport for meeting with Universities New Zealand (Vice Chancellors)</t>
  </si>
  <si>
    <t>9 August 2018 - 18 November 2018</t>
  </si>
  <si>
    <t>16 February 2019 - 24 February 2019</t>
  </si>
  <si>
    <t>Parking at Wellington Airport for Review of Vocational Education (RoVE) consultation with Ara, Christchurch and Northland RoVE hui</t>
  </si>
  <si>
    <t>Review of Vocational Education (RoVE) consultation with Ara, Christchurch and Northland RoVE hui</t>
  </si>
  <si>
    <t>Large tapa bowl</t>
  </si>
  <si>
    <t>Ako Aotearoa</t>
  </si>
  <si>
    <t>On display in office</t>
  </si>
  <si>
    <t>December 2018</t>
  </si>
  <si>
    <t>Kubb set &amp; box (game)</t>
  </si>
  <si>
    <t>Hobson Leavy</t>
  </si>
  <si>
    <t>Donated to Ronald McDonald House</t>
  </si>
  <si>
    <t>The TEC Board sign off on the Chief Executive expenses at each Board meeting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</si>
</sst>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Red]\(&quot;$&quot;#,##0.00\)"/>
    <numFmt numFmtId="165" formatCode="_(&quot;$&quot;* #,##0.00_);_(&quot;$&quot;* \(#,##0.00\);_(&quot;$&quot;* &quot;-&quot;??_);_(@_)"/>
    <numFmt numFmtId="166" formatCode="&quot;$&quot;#,##0.00"/>
    <numFmt numFmtId="167" formatCode="[$-1409]d\ mmmm\ yyyy;@"/>
    <numFmt numFmtId="168" formatCode="&quot;$&quot;#,##0_);[Red]\(&quot;$&quot;#,##0\)"/>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left" vertical="center"/>
      <protection locked="0"/>
    </xf>
    <xf numFmtId="167" fontId="15" fillId="10" borderId="3" xfId="0" applyNumberFormat="1" applyFont="1" applyFill="1" applyBorder="1" applyAlignment="1" applyProtection="1">
      <alignment horizontal="left" vertical="center" wrapText="1"/>
      <protection locked="0"/>
    </xf>
    <xf numFmtId="168" fontId="15" fillId="10" borderId="4" xfId="0" applyNumberFormat="1" applyFont="1" applyFill="1" applyBorder="1" applyAlignment="1" applyProtection="1">
      <alignment vertical="center" wrapText="1"/>
      <protection locked="0"/>
    </xf>
    <xf numFmtId="168" fontId="20" fillId="3" borderId="0" xfId="0" applyNumberFormat="1" applyFont="1" applyFill="1" applyBorder="1" applyAlignment="1" applyProtection="1">
      <alignment vertical="center"/>
    </xf>
    <xf numFmtId="168" fontId="0" fillId="0" borderId="0" xfId="0" applyNumberFormat="1" applyBorder="1" applyAlignment="1" applyProtection="1">
      <alignment wrapText="1"/>
    </xf>
    <xf numFmtId="168" fontId="19" fillId="3" borderId="0" xfId="0" applyNumberFormat="1" applyFont="1" applyFill="1" applyBorder="1" applyAlignment="1" applyProtection="1">
      <alignment vertical="center"/>
    </xf>
    <xf numFmtId="168" fontId="19" fillId="3" borderId="0" xfId="0" applyNumberFormat="1" applyFont="1" applyFill="1" applyBorder="1" applyAlignment="1" applyProtection="1">
      <alignment vertical="center" wrapText="1" readingOrder="1"/>
    </xf>
    <xf numFmtId="168" fontId="15" fillId="10" borderId="4" xfId="0" applyNumberFormat="1" applyFont="1" applyFill="1" applyBorder="1" applyAlignment="1" applyProtection="1">
      <alignment horizontal="right" vertical="center" wrapText="1"/>
      <protection locked="0"/>
    </xf>
    <xf numFmtId="17" fontId="15" fillId="10" borderId="3" xfId="0" quotePrefix="1"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0" customWidth="1"/>
    <col min="2" max="2" width="33.28515625" style="69" customWidth="1"/>
    <col min="3" max="16384" width="8.7109375" style="17" hidden="1"/>
  </cols>
  <sheetData>
    <row r="1" spans="1:2" ht="23.25" customHeight="1" x14ac:dyDescent="0.2">
      <c r="A1" s="68" t="s">
        <v>80</v>
      </c>
    </row>
    <row r="2" spans="1:2" ht="33" customHeight="1" x14ac:dyDescent="0.2">
      <c r="A2" s="143" t="s">
        <v>114</v>
      </c>
    </row>
    <row r="3" spans="1:2" ht="17.25" customHeight="1" x14ac:dyDescent="0.2"/>
    <row r="4" spans="1:2" ht="23.25" customHeight="1" x14ac:dyDescent="0.2">
      <c r="A4" s="108" t="s">
        <v>119</v>
      </c>
    </row>
    <row r="5" spans="1:2" ht="17.25" customHeight="1" x14ac:dyDescent="0.2"/>
    <row r="6" spans="1:2" ht="23.25" customHeight="1" x14ac:dyDescent="0.2">
      <c r="A6" s="71" t="s">
        <v>12</v>
      </c>
    </row>
    <row r="7" spans="1:2" ht="17.25" customHeight="1" x14ac:dyDescent="0.2">
      <c r="A7" s="72" t="s">
        <v>13</v>
      </c>
    </row>
    <row r="8" spans="1:2" ht="17.25" customHeight="1" x14ac:dyDescent="0.2">
      <c r="A8" s="73" t="s">
        <v>84</v>
      </c>
    </row>
    <row r="9" spans="1:2" ht="17.25" customHeight="1" x14ac:dyDescent="0.2">
      <c r="A9" s="73"/>
    </row>
    <row r="10" spans="1:2" ht="23.25" customHeight="1" x14ac:dyDescent="0.2">
      <c r="A10" s="71" t="s">
        <v>14</v>
      </c>
      <c r="B10" s="114" t="s">
        <v>123</v>
      </c>
    </row>
    <row r="11" spans="1:2" ht="17.25" customHeight="1" x14ac:dyDescent="0.2">
      <c r="A11" s="74" t="s">
        <v>24</v>
      </c>
    </row>
    <row r="12" spans="1:2" ht="17.25" customHeight="1" x14ac:dyDescent="0.2">
      <c r="A12" s="73" t="s">
        <v>15</v>
      </c>
    </row>
    <row r="13" spans="1:2" ht="17.25" customHeight="1" x14ac:dyDescent="0.2">
      <c r="A13" s="73" t="s">
        <v>16</v>
      </c>
    </row>
    <row r="14" spans="1:2" ht="17.25" customHeight="1" x14ac:dyDescent="0.2">
      <c r="A14" s="75" t="s">
        <v>17</v>
      </c>
    </row>
    <row r="15" spans="1:2" ht="17.25" customHeight="1" x14ac:dyDescent="0.2">
      <c r="A15" s="73" t="s">
        <v>18</v>
      </c>
    </row>
    <row r="16" spans="1:2" ht="17.25" customHeight="1" x14ac:dyDescent="0.2">
      <c r="A16" s="73"/>
    </row>
    <row r="17" spans="1:1" ht="23.25" customHeight="1" x14ac:dyDescent="0.2">
      <c r="A17" s="71" t="s">
        <v>19</v>
      </c>
    </row>
    <row r="18" spans="1:1" ht="17.25" customHeight="1" x14ac:dyDescent="0.2">
      <c r="A18" s="75" t="s">
        <v>9</v>
      </c>
    </row>
    <row r="19" spans="1:1" ht="17.25" customHeight="1" x14ac:dyDescent="0.2">
      <c r="A19" s="75" t="s">
        <v>23</v>
      </c>
    </row>
    <row r="20" spans="1:1" ht="17.25" customHeight="1" x14ac:dyDescent="0.2">
      <c r="A20" s="101" t="s">
        <v>113</v>
      </c>
    </row>
    <row r="21" spans="1:1" ht="17.25" customHeight="1" x14ac:dyDescent="0.2">
      <c r="A21" s="76"/>
    </row>
    <row r="22" spans="1:1" ht="23.25" customHeight="1" x14ac:dyDescent="0.2">
      <c r="A22" s="71" t="s">
        <v>10</v>
      </c>
    </row>
    <row r="23" spans="1:1" ht="17.25" customHeight="1" x14ac:dyDescent="0.2">
      <c r="A23" s="76" t="s">
        <v>79</v>
      </c>
    </row>
    <row r="24" spans="1:1" ht="17.25" customHeight="1" x14ac:dyDescent="0.2">
      <c r="A24" s="76"/>
    </row>
    <row r="25" spans="1:1" ht="23.25" customHeight="1" x14ac:dyDescent="0.2">
      <c r="A25" s="71" t="s">
        <v>48</v>
      </c>
    </row>
    <row r="26" spans="1:1" ht="17.25" customHeight="1" x14ac:dyDescent="0.2">
      <c r="A26" s="77" t="s">
        <v>54</v>
      </c>
    </row>
    <row r="27" spans="1:1" ht="32.25" customHeight="1" x14ac:dyDescent="0.2">
      <c r="A27" s="75" t="s">
        <v>107</v>
      </c>
    </row>
    <row r="28" spans="1:1" ht="17.25" customHeight="1" x14ac:dyDescent="0.2">
      <c r="A28" s="77" t="s">
        <v>49</v>
      </c>
    </row>
    <row r="29" spans="1:1" ht="32.25" customHeight="1" x14ac:dyDescent="0.2">
      <c r="A29" s="75" t="s">
        <v>143</v>
      </c>
    </row>
    <row r="30" spans="1:1" ht="17.25" customHeight="1" x14ac:dyDescent="0.2">
      <c r="A30" s="77" t="s">
        <v>11</v>
      </c>
    </row>
    <row r="31" spans="1:1" ht="17.25" customHeight="1" x14ac:dyDescent="0.2">
      <c r="A31" s="75" t="s">
        <v>50</v>
      </c>
    </row>
    <row r="32" spans="1:1" ht="17.25" customHeight="1" x14ac:dyDescent="0.2">
      <c r="A32" s="77" t="s">
        <v>51</v>
      </c>
    </row>
    <row r="33" spans="1:1" ht="32.25" customHeight="1" x14ac:dyDescent="0.2">
      <c r="A33" s="78" t="s">
        <v>52</v>
      </c>
    </row>
    <row r="34" spans="1:1" ht="32.25" customHeight="1" x14ac:dyDescent="0.2">
      <c r="A34" s="79" t="s">
        <v>20</v>
      </c>
    </row>
    <row r="35" spans="1:1" ht="17.25" customHeight="1" x14ac:dyDescent="0.2">
      <c r="A35" s="77" t="s">
        <v>43</v>
      </c>
    </row>
    <row r="36" spans="1:1" ht="32.25" customHeight="1" x14ac:dyDescent="0.2">
      <c r="A36" s="75" t="s">
        <v>125</v>
      </c>
    </row>
    <row r="37" spans="1:1" ht="32.25" customHeight="1" x14ac:dyDescent="0.2">
      <c r="A37" s="78" t="s">
        <v>22</v>
      </c>
    </row>
    <row r="38" spans="1:1" ht="32.25" customHeight="1" x14ac:dyDescent="0.2">
      <c r="A38" s="75" t="s">
        <v>55</v>
      </c>
    </row>
    <row r="39" spans="1:1" ht="17.25" customHeight="1" x14ac:dyDescent="0.2">
      <c r="A39" s="79"/>
    </row>
    <row r="40" spans="1:1" ht="22.5" customHeight="1" x14ac:dyDescent="0.2">
      <c r="A40" s="71" t="s">
        <v>5</v>
      </c>
    </row>
    <row r="41" spans="1:1" ht="17.25" customHeight="1" x14ac:dyDescent="0.2">
      <c r="A41" s="84" t="s">
        <v>115</v>
      </c>
    </row>
    <row r="42" spans="1:1" ht="17.25" customHeight="1" x14ac:dyDescent="0.2">
      <c r="A42" s="80" t="s">
        <v>62</v>
      </c>
    </row>
    <row r="43" spans="1:1" ht="17.25" customHeight="1" x14ac:dyDescent="0.2">
      <c r="A43" s="81" t="s">
        <v>126</v>
      </c>
    </row>
    <row r="44" spans="1:1" ht="32.25" customHeight="1" x14ac:dyDescent="0.2">
      <c r="A44" s="81" t="s">
        <v>98</v>
      </c>
    </row>
    <row r="45" spans="1:1" ht="32.25" customHeight="1" x14ac:dyDescent="0.2">
      <c r="A45" s="81" t="s">
        <v>63</v>
      </c>
    </row>
    <row r="46" spans="1:1" ht="17.25" customHeight="1" x14ac:dyDescent="0.2">
      <c r="A46" s="82" t="s">
        <v>127</v>
      </c>
    </row>
    <row r="47" spans="1:1" ht="32.25" customHeight="1" x14ac:dyDescent="0.2">
      <c r="A47" s="78" t="s">
        <v>64</v>
      </c>
    </row>
    <row r="48" spans="1:1" ht="32.25" customHeight="1" x14ac:dyDescent="0.2">
      <c r="A48" s="78" t="s">
        <v>56</v>
      </c>
    </row>
    <row r="49" spans="1:1" ht="32.25" customHeight="1" x14ac:dyDescent="0.2">
      <c r="A49" s="81" t="s">
        <v>144</v>
      </c>
    </row>
    <row r="50" spans="1:1" ht="17.25" customHeight="1" x14ac:dyDescent="0.2">
      <c r="A50" s="81" t="s">
        <v>65</v>
      </c>
    </row>
    <row r="51" spans="1:1" ht="17.25" customHeight="1" x14ac:dyDescent="0.2">
      <c r="A51" s="81" t="s">
        <v>21</v>
      </c>
    </row>
    <row r="52" spans="1:1" ht="17.25" customHeight="1" x14ac:dyDescent="0.2">
      <c r="A52" s="81"/>
    </row>
    <row r="53" spans="1:1" ht="22.5" customHeight="1" x14ac:dyDescent="0.2">
      <c r="A53" s="71" t="s">
        <v>53</v>
      </c>
    </row>
    <row r="54" spans="1:1" ht="32.25" customHeight="1" x14ac:dyDescent="0.2">
      <c r="A54" s="143" t="s">
        <v>116</v>
      </c>
    </row>
    <row r="55" spans="1:1" ht="17.25" customHeight="1" x14ac:dyDescent="0.2">
      <c r="A55" s="83" t="s">
        <v>117</v>
      </c>
    </row>
    <row r="56" spans="1:1" ht="17.25" customHeight="1" x14ac:dyDescent="0.2">
      <c r="A56" s="84" t="s">
        <v>69</v>
      </c>
    </row>
    <row r="57" spans="1:1" ht="17.25" customHeight="1" x14ac:dyDescent="0.2">
      <c r="A57" s="101" t="s">
        <v>118</v>
      </c>
    </row>
    <row r="58" spans="1:1" ht="17.25" customHeight="1" x14ac:dyDescent="0.2">
      <c r="A58" s="85" t="s">
        <v>68</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sqref="A1:F1"/>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6" t="s">
        <v>92</v>
      </c>
      <c r="B1" s="156"/>
      <c r="C1" s="156"/>
      <c r="D1" s="156"/>
      <c r="E1" s="156"/>
      <c r="F1" s="156"/>
      <c r="G1" s="46"/>
      <c r="H1" s="46"/>
      <c r="I1" s="46"/>
      <c r="J1" s="46"/>
      <c r="K1" s="46"/>
    </row>
    <row r="2" spans="1:11" ht="21" customHeight="1" x14ac:dyDescent="0.2">
      <c r="A2" s="4" t="s">
        <v>2</v>
      </c>
      <c r="B2" s="157" t="s">
        <v>87</v>
      </c>
      <c r="C2" s="157"/>
      <c r="D2" s="157"/>
      <c r="E2" s="157"/>
      <c r="F2" s="157"/>
      <c r="G2" s="46"/>
      <c r="H2" s="46"/>
      <c r="I2" s="46"/>
      <c r="J2" s="46"/>
      <c r="K2" s="46"/>
    </row>
    <row r="3" spans="1:11" ht="21" customHeight="1" x14ac:dyDescent="0.2">
      <c r="A3" s="4" t="s">
        <v>93</v>
      </c>
      <c r="B3" s="157" t="s">
        <v>94</v>
      </c>
      <c r="C3" s="157"/>
      <c r="D3" s="157"/>
      <c r="E3" s="157"/>
      <c r="F3" s="157"/>
      <c r="G3" s="46"/>
      <c r="H3" s="46"/>
      <c r="I3" s="46"/>
      <c r="J3" s="46"/>
      <c r="K3" s="46"/>
    </row>
    <row r="4" spans="1:11" ht="21" customHeight="1" x14ac:dyDescent="0.2">
      <c r="A4" s="4" t="s">
        <v>73</v>
      </c>
      <c r="B4" s="158">
        <v>43282</v>
      </c>
      <c r="C4" s="158"/>
      <c r="D4" s="158"/>
      <c r="E4" s="158"/>
      <c r="F4" s="158"/>
      <c r="G4" s="46"/>
      <c r="H4" s="46"/>
      <c r="I4" s="46"/>
      <c r="J4" s="46"/>
      <c r="K4" s="46"/>
    </row>
    <row r="5" spans="1:11" ht="21" customHeight="1" x14ac:dyDescent="0.2">
      <c r="A5" s="4" t="s">
        <v>74</v>
      </c>
      <c r="B5" s="158">
        <v>43646</v>
      </c>
      <c r="C5" s="158"/>
      <c r="D5" s="158"/>
      <c r="E5" s="158"/>
      <c r="F5" s="158"/>
      <c r="G5" s="46"/>
      <c r="H5" s="46"/>
      <c r="I5" s="46"/>
      <c r="J5" s="46"/>
      <c r="K5" s="46"/>
    </row>
    <row r="6" spans="1:11" ht="21" customHeight="1" x14ac:dyDescent="0.2">
      <c r="A6" s="4" t="s">
        <v>99</v>
      </c>
      <c r="B6" s="155" t="str">
        <f>IF(AND(Travel!B7&lt;&gt;A30,Hospitality!B7&lt;&gt;A30,'All other expenses'!B7&lt;&gt;A30,'Gifts and benefits'!B7&lt;&gt;A30),A31,IF(AND(Travel!B7=A30,Hospitality!B7=A30,'All other expenses'!B7=A30,'Gifts and benefits'!B7=A30),A33,A32))</f>
        <v>Data and totals checked on all sheets</v>
      </c>
      <c r="C6" s="155"/>
      <c r="D6" s="155"/>
      <c r="E6" s="155"/>
      <c r="F6" s="155"/>
      <c r="G6" s="36"/>
      <c r="H6" s="46"/>
      <c r="I6" s="46"/>
      <c r="J6" s="46"/>
      <c r="K6" s="46"/>
    </row>
    <row r="7" spans="1:11" ht="21" customHeight="1" x14ac:dyDescent="0.2">
      <c r="A7" s="4" t="s">
        <v>128</v>
      </c>
      <c r="B7" s="154" t="s">
        <v>57</v>
      </c>
      <c r="C7" s="154"/>
      <c r="D7" s="154"/>
      <c r="E7" s="154"/>
      <c r="F7" s="154"/>
      <c r="G7" s="36"/>
      <c r="H7" s="46"/>
      <c r="I7" s="46"/>
      <c r="J7" s="46"/>
      <c r="K7" s="46"/>
    </row>
    <row r="8" spans="1:11" ht="21" customHeight="1" x14ac:dyDescent="0.2">
      <c r="A8" s="4" t="s">
        <v>95</v>
      </c>
      <c r="B8" s="154" t="s">
        <v>274</v>
      </c>
      <c r="C8" s="154"/>
      <c r="D8" s="154"/>
      <c r="E8" s="154"/>
      <c r="F8" s="154"/>
      <c r="G8" s="36"/>
      <c r="H8" s="46"/>
      <c r="I8" s="46"/>
      <c r="J8" s="46"/>
      <c r="K8" s="46"/>
    </row>
    <row r="9" spans="1:11" ht="66.75" customHeight="1" x14ac:dyDescent="0.2">
      <c r="A9" s="153" t="s">
        <v>120</v>
      </c>
      <c r="B9" s="153"/>
      <c r="C9" s="153"/>
      <c r="D9" s="153"/>
      <c r="E9" s="153"/>
      <c r="F9" s="153"/>
      <c r="G9" s="36"/>
      <c r="H9" s="46"/>
      <c r="I9" s="46"/>
      <c r="J9" s="46"/>
      <c r="K9" s="46"/>
    </row>
    <row r="10" spans="1:11" s="142" customFormat="1" ht="36" customHeight="1" x14ac:dyDescent="0.2">
      <c r="A10" s="136" t="s">
        <v>44</v>
      </c>
      <c r="B10" s="137" t="s">
        <v>28</v>
      </c>
      <c r="C10" s="137" t="s">
        <v>59</v>
      </c>
      <c r="D10" s="138"/>
      <c r="E10" s="139" t="s">
        <v>43</v>
      </c>
      <c r="F10" s="140" t="s">
        <v>66</v>
      </c>
      <c r="G10" s="141"/>
      <c r="H10" s="141"/>
      <c r="I10" s="141"/>
      <c r="J10" s="141"/>
      <c r="K10" s="141"/>
    </row>
    <row r="11" spans="1:11" ht="27.75" customHeight="1" x14ac:dyDescent="0.2">
      <c r="A11" s="11" t="s">
        <v>78</v>
      </c>
      <c r="B11" s="95">
        <f>B15+B16+B17</f>
        <v>30659</v>
      </c>
      <c r="C11" s="102" t="str">
        <f>IF(Travel!B6="",A34,Travel!B6)</f>
        <v>Figures include GST (where applicable)</v>
      </c>
      <c r="D11" s="8"/>
      <c r="E11" s="11" t="s">
        <v>89</v>
      </c>
      <c r="F11" s="56">
        <f>'Gifts and benefits'!C14</f>
        <v>3</v>
      </c>
      <c r="G11" s="47"/>
      <c r="H11" s="47"/>
      <c r="I11" s="47"/>
      <c r="J11" s="47"/>
      <c r="K11" s="47"/>
    </row>
    <row r="12" spans="1:11" ht="27.75" customHeight="1" x14ac:dyDescent="0.2">
      <c r="A12" s="11" t="s">
        <v>11</v>
      </c>
      <c r="B12" s="95">
        <f>Hospitality!B12</f>
        <v>44</v>
      </c>
      <c r="C12" s="102" t="str">
        <f>IF(Hospitality!B6="",A34,Hospitality!B6)</f>
        <v>Figures include GST (where applicable)</v>
      </c>
      <c r="D12" s="8"/>
      <c r="E12" s="11" t="s">
        <v>90</v>
      </c>
      <c r="F12" s="56">
        <f>'Gifts and benefits'!C15</f>
        <v>2</v>
      </c>
      <c r="G12" s="47"/>
      <c r="H12" s="47"/>
      <c r="I12" s="47"/>
      <c r="J12" s="47"/>
      <c r="K12" s="47"/>
    </row>
    <row r="13" spans="1:11" ht="27.75" customHeight="1" x14ac:dyDescent="0.2">
      <c r="A13" s="11" t="s">
        <v>27</v>
      </c>
      <c r="B13" s="95">
        <f>'All other expenses'!B45</f>
        <v>778</v>
      </c>
      <c r="C13" s="102" t="str">
        <f>IF('All other expenses'!B6="",A34,'All other expenses'!B6)</f>
        <v>Figures include GST (where applicable)</v>
      </c>
      <c r="D13" s="8"/>
      <c r="E13" s="11" t="s">
        <v>91</v>
      </c>
      <c r="F13" s="56">
        <f>'Gifts and benefits'!C16</f>
        <v>1</v>
      </c>
      <c r="G13" s="46"/>
      <c r="H13" s="46"/>
      <c r="I13" s="46"/>
      <c r="J13" s="46"/>
      <c r="K13" s="46"/>
    </row>
    <row r="14" spans="1:11" ht="12.75" customHeight="1" x14ac:dyDescent="0.2">
      <c r="A14" s="10"/>
      <c r="B14" s="96"/>
      <c r="C14" s="103"/>
      <c r="D14" s="57"/>
      <c r="E14" s="8"/>
      <c r="F14" s="58"/>
      <c r="G14" s="28"/>
      <c r="H14" s="28"/>
      <c r="I14" s="28"/>
      <c r="J14" s="28"/>
      <c r="K14" s="28"/>
    </row>
    <row r="15" spans="1:11" ht="27.75" customHeight="1" x14ac:dyDescent="0.2">
      <c r="A15" s="12" t="s">
        <v>41</v>
      </c>
      <c r="B15" s="97">
        <f>Travel!B23</f>
        <v>16575</v>
      </c>
      <c r="C15" s="104" t="str">
        <f>C11</f>
        <v>Figures include GST (where applicable)</v>
      </c>
      <c r="D15" s="8"/>
      <c r="E15" s="8"/>
      <c r="F15" s="58"/>
      <c r="G15" s="46"/>
      <c r="H15" s="46"/>
      <c r="I15" s="46"/>
      <c r="J15" s="46"/>
      <c r="K15" s="46"/>
    </row>
    <row r="16" spans="1:11" ht="27.75" customHeight="1" x14ac:dyDescent="0.2">
      <c r="A16" s="12" t="s">
        <v>85</v>
      </c>
      <c r="B16" s="97">
        <f>Travel!B94</f>
        <v>14027</v>
      </c>
      <c r="C16" s="104" t="str">
        <f>C11</f>
        <v>Figures include GST (where applicable)</v>
      </c>
      <c r="D16" s="59"/>
      <c r="E16" s="8"/>
      <c r="F16" s="60"/>
      <c r="G16" s="46"/>
      <c r="H16" s="46"/>
      <c r="I16" s="46"/>
      <c r="J16" s="46"/>
      <c r="K16" s="46"/>
    </row>
    <row r="17" spans="1:11" ht="27.75" customHeight="1" x14ac:dyDescent="0.2">
      <c r="A17" s="12" t="s">
        <v>42</v>
      </c>
      <c r="B17" s="97">
        <f>Travel!B103</f>
        <v>57</v>
      </c>
      <c r="C17" s="104" t="str">
        <f>C11</f>
        <v>Figures include GST (where applicable)</v>
      </c>
      <c r="D17" s="8"/>
      <c r="E17" s="8"/>
      <c r="F17" s="60"/>
      <c r="G17" s="46"/>
      <c r="H17" s="46"/>
      <c r="I17" s="46"/>
      <c r="J17" s="46"/>
      <c r="K17" s="46"/>
    </row>
    <row r="18" spans="1:11" ht="27.75" customHeight="1" x14ac:dyDescent="0.2">
      <c r="A18" s="29"/>
      <c r="B18" s="24"/>
      <c r="C18" s="29"/>
      <c r="D18" s="7"/>
      <c r="E18" s="7"/>
      <c r="F18" s="61"/>
      <c r="G18" s="62"/>
      <c r="H18" s="62"/>
      <c r="I18" s="62"/>
      <c r="J18" s="62"/>
      <c r="K18" s="62"/>
    </row>
    <row r="19" spans="1:11" x14ac:dyDescent="0.2">
      <c r="A19" s="52" t="s">
        <v>7</v>
      </c>
      <c r="B19" s="27"/>
      <c r="C19" s="28"/>
      <c r="D19" s="29"/>
      <c r="E19" s="29"/>
      <c r="F19" s="29"/>
      <c r="G19" s="29"/>
      <c r="H19" s="29"/>
      <c r="I19" s="29"/>
      <c r="J19" s="29"/>
      <c r="K19" s="29"/>
    </row>
    <row r="20" spans="1:11" x14ac:dyDescent="0.2">
      <c r="A20" s="25" t="s">
        <v>8</v>
      </c>
      <c r="B20" s="53"/>
      <c r="C20" s="53"/>
      <c r="D20" s="28"/>
      <c r="E20" s="28"/>
      <c r="F20" s="28"/>
      <c r="G20" s="29"/>
      <c r="H20" s="29"/>
      <c r="I20" s="29"/>
      <c r="J20" s="29"/>
      <c r="K20" s="29"/>
    </row>
    <row r="21" spans="1:11" ht="12.6" customHeight="1" x14ac:dyDescent="0.2">
      <c r="A21" s="25" t="s">
        <v>60</v>
      </c>
      <c r="B21" s="53"/>
      <c r="C21" s="53"/>
      <c r="D21" s="22"/>
      <c r="E21" s="29"/>
      <c r="F21" s="29"/>
      <c r="G21" s="29"/>
      <c r="H21" s="29"/>
      <c r="I21" s="29"/>
      <c r="J21" s="29"/>
      <c r="K21" s="29"/>
    </row>
    <row r="22" spans="1:11" ht="12.6" customHeight="1" x14ac:dyDescent="0.2">
      <c r="A22" s="25" t="s">
        <v>75</v>
      </c>
      <c r="B22" s="53"/>
      <c r="C22" s="53"/>
      <c r="D22" s="22"/>
      <c r="E22" s="29"/>
      <c r="F22" s="29"/>
      <c r="G22" s="29"/>
      <c r="H22" s="29"/>
      <c r="I22" s="29"/>
      <c r="J22" s="29"/>
      <c r="K22" s="29"/>
    </row>
    <row r="23" spans="1:11" ht="12.6" customHeight="1" x14ac:dyDescent="0.2">
      <c r="A23" s="25" t="s">
        <v>96</v>
      </c>
      <c r="B23" s="53"/>
      <c r="C23" s="53"/>
      <c r="D23" s="22"/>
      <c r="E23" s="29"/>
      <c r="F23" s="29"/>
      <c r="G23" s="29"/>
      <c r="H23" s="29"/>
      <c r="I23" s="29"/>
      <c r="J23" s="29"/>
      <c r="K23" s="29"/>
    </row>
    <row r="24" spans="1:11" x14ac:dyDescent="0.2">
      <c r="A24" s="41"/>
      <c r="B24" s="29"/>
      <c r="C24" s="29"/>
      <c r="D24" s="29"/>
      <c r="E24" s="29"/>
      <c r="F24" s="46"/>
      <c r="G24" s="46"/>
      <c r="H24" s="46"/>
      <c r="I24" s="46"/>
      <c r="J24" s="46"/>
      <c r="K24" s="46"/>
    </row>
    <row r="25" spans="1:11" hidden="1" x14ac:dyDescent="0.2">
      <c r="A25" s="15" t="s">
        <v>136</v>
      </c>
      <c r="B25" s="16"/>
      <c r="C25" s="16"/>
      <c r="D25" s="16"/>
      <c r="E25" s="16"/>
      <c r="F25" s="16"/>
      <c r="G25" s="46"/>
      <c r="H25" s="46"/>
      <c r="I25" s="46"/>
      <c r="J25" s="46"/>
      <c r="K25" s="46"/>
    </row>
    <row r="26" spans="1:11" ht="12.75" hidden="1" customHeight="1" x14ac:dyDescent="0.2">
      <c r="A26" s="14" t="s">
        <v>148</v>
      </c>
      <c r="B26" s="6"/>
      <c r="C26" s="6"/>
      <c r="D26" s="14"/>
      <c r="E26" s="14"/>
      <c r="F26" s="14"/>
      <c r="G26" s="46"/>
      <c r="H26" s="46"/>
      <c r="I26" s="46"/>
      <c r="J26" s="46"/>
      <c r="K26" s="46"/>
    </row>
    <row r="27" spans="1:11" hidden="1" x14ac:dyDescent="0.2">
      <c r="A27" s="13" t="s">
        <v>58</v>
      </c>
      <c r="B27" s="13"/>
      <c r="C27" s="13"/>
      <c r="D27" s="13"/>
      <c r="E27" s="13"/>
      <c r="F27" s="13"/>
      <c r="G27" s="46"/>
      <c r="H27" s="46"/>
      <c r="I27" s="46"/>
      <c r="J27" s="46"/>
      <c r="K27" s="46"/>
    </row>
    <row r="28" spans="1:11" hidden="1" x14ac:dyDescent="0.2">
      <c r="A28" s="13" t="s">
        <v>25</v>
      </c>
      <c r="B28" s="13"/>
      <c r="C28" s="13"/>
      <c r="D28" s="13"/>
      <c r="E28" s="13"/>
      <c r="F28" s="13"/>
      <c r="G28" s="46"/>
      <c r="H28" s="46"/>
      <c r="I28" s="46"/>
      <c r="J28" s="46"/>
      <c r="K28" s="46"/>
    </row>
    <row r="29" spans="1:11" hidden="1" x14ac:dyDescent="0.2">
      <c r="A29" s="14" t="s">
        <v>110</v>
      </c>
      <c r="B29" s="14"/>
      <c r="C29" s="14"/>
      <c r="D29" s="14"/>
      <c r="E29" s="14"/>
      <c r="F29" s="14"/>
      <c r="G29" s="46"/>
      <c r="H29" s="46"/>
      <c r="I29" s="46"/>
      <c r="J29" s="46"/>
      <c r="K29" s="46"/>
    </row>
    <row r="30" spans="1:11" hidden="1" x14ac:dyDescent="0.2">
      <c r="A30" s="14" t="s">
        <v>111</v>
      </c>
      <c r="B30" s="14"/>
      <c r="C30" s="14"/>
      <c r="D30" s="14"/>
      <c r="E30" s="14"/>
      <c r="F30" s="14"/>
      <c r="G30" s="46"/>
      <c r="H30" s="46"/>
      <c r="I30" s="46"/>
      <c r="J30" s="46"/>
      <c r="K30" s="46"/>
    </row>
    <row r="31" spans="1:11" hidden="1" x14ac:dyDescent="0.2">
      <c r="A31" s="13" t="s">
        <v>101</v>
      </c>
      <c r="B31" s="13"/>
      <c r="C31" s="13"/>
      <c r="D31" s="13"/>
      <c r="E31" s="13"/>
      <c r="F31" s="13"/>
      <c r="G31" s="46"/>
      <c r="H31" s="46"/>
      <c r="I31" s="46"/>
      <c r="J31" s="46"/>
      <c r="K31" s="46"/>
    </row>
    <row r="32" spans="1:11" hidden="1" x14ac:dyDescent="0.2">
      <c r="A32" s="13" t="s">
        <v>102</v>
      </c>
      <c r="B32" s="13"/>
      <c r="C32" s="13"/>
      <c r="D32" s="13"/>
      <c r="E32" s="13"/>
      <c r="F32" s="13"/>
      <c r="G32" s="46"/>
      <c r="H32" s="46"/>
      <c r="I32" s="46"/>
      <c r="J32" s="46"/>
      <c r="K32" s="46"/>
    </row>
    <row r="33" spans="1:11" hidden="1" x14ac:dyDescent="0.2">
      <c r="A33" s="13" t="s">
        <v>100</v>
      </c>
      <c r="B33" s="13"/>
      <c r="C33" s="13"/>
      <c r="D33" s="13"/>
      <c r="E33" s="13"/>
      <c r="F33" s="13"/>
      <c r="G33" s="46"/>
      <c r="H33" s="46"/>
      <c r="I33" s="46"/>
      <c r="J33" s="46"/>
      <c r="K33" s="46"/>
    </row>
    <row r="34" spans="1:11" hidden="1" x14ac:dyDescent="0.2">
      <c r="A34" s="14" t="s">
        <v>61</v>
      </c>
      <c r="B34" s="14"/>
      <c r="C34" s="14"/>
      <c r="D34" s="14"/>
      <c r="E34" s="14"/>
      <c r="F34" s="14"/>
      <c r="G34" s="46"/>
      <c r="H34" s="46"/>
      <c r="I34" s="46"/>
      <c r="J34" s="46"/>
      <c r="K34" s="46"/>
    </row>
    <row r="35" spans="1:11" hidden="1" x14ac:dyDescent="0.2">
      <c r="A35" s="14" t="s">
        <v>67</v>
      </c>
      <c r="B35" s="14"/>
      <c r="C35" s="14"/>
      <c r="D35" s="14"/>
      <c r="E35" s="14"/>
      <c r="F35" s="14"/>
      <c r="G35" s="46"/>
      <c r="H35" s="46"/>
      <c r="I35" s="46"/>
      <c r="J35" s="46"/>
      <c r="K35" s="46"/>
    </row>
    <row r="36" spans="1:11" hidden="1" x14ac:dyDescent="0.2">
      <c r="A36" s="99" t="s">
        <v>88</v>
      </c>
      <c r="B36" s="98"/>
      <c r="C36" s="98"/>
      <c r="D36" s="98"/>
      <c r="E36" s="98"/>
      <c r="F36" s="98"/>
      <c r="G36" s="46"/>
      <c r="H36" s="46"/>
      <c r="I36" s="46"/>
      <c r="J36" s="46"/>
      <c r="K36" s="46"/>
    </row>
    <row r="37" spans="1:11" hidden="1" x14ac:dyDescent="0.2">
      <c r="A37" s="99" t="s">
        <v>57</v>
      </c>
      <c r="B37" s="98"/>
      <c r="C37" s="98"/>
      <c r="D37" s="98"/>
      <c r="E37" s="98"/>
      <c r="F37" s="98"/>
      <c r="G37" s="46"/>
      <c r="H37" s="46"/>
      <c r="I37" s="46"/>
      <c r="J37" s="46"/>
      <c r="K37" s="46"/>
    </row>
    <row r="38" spans="1:11" hidden="1" x14ac:dyDescent="0.2">
      <c r="A38" s="63" t="s">
        <v>34</v>
      </c>
      <c r="B38" s="5"/>
      <c r="C38" s="5"/>
      <c r="D38" s="5"/>
      <c r="E38" s="5"/>
      <c r="F38" s="5"/>
      <c r="G38" s="46"/>
      <c r="H38" s="46"/>
      <c r="I38" s="46"/>
      <c r="J38" s="46"/>
      <c r="K38" s="46"/>
    </row>
    <row r="39" spans="1:11" hidden="1" x14ac:dyDescent="0.2">
      <c r="A39" s="64" t="s">
        <v>35</v>
      </c>
      <c r="B39" s="5"/>
      <c r="C39" s="5"/>
      <c r="D39" s="5"/>
      <c r="E39" s="5"/>
      <c r="F39" s="5"/>
      <c r="G39" s="46"/>
      <c r="H39" s="46"/>
      <c r="I39" s="46"/>
      <c r="J39" s="46"/>
      <c r="K39" s="46"/>
    </row>
    <row r="40" spans="1:11" hidden="1" x14ac:dyDescent="0.2">
      <c r="A40" s="64" t="s">
        <v>37</v>
      </c>
      <c r="B40" s="5"/>
      <c r="C40" s="5"/>
      <c r="D40" s="5"/>
      <c r="E40" s="5"/>
      <c r="F40" s="5"/>
      <c r="G40" s="46"/>
      <c r="H40" s="46"/>
      <c r="I40" s="46"/>
      <c r="J40" s="46"/>
      <c r="K40" s="46"/>
    </row>
    <row r="41" spans="1:11" hidden="1" x14ac:dyDescent="0.2">
      <c r="A41" s="64" t="s">
        <v>36</v>
      </c>
      <c r="B41" s="5"/>
      <c r="C41" s="5"/>
      <c r="D41" s="5"/>
      <c r="E41" s="5"/>
      <c r="F41" s="5"/>
      <c r="G41" s="46"/>
      <c r="H41" s="46"/>
      <c r="I41" s="46"/>
      <c r="J41" s="46"/>
      <c r="K41" s="46"/>
    </row>
    <row r="42" spans="1:11" hidden="1" x14ac:dyDescent="0.2">
      <c r="A42" s="64" t="s">
        <v>38</v>
      </c>
      <c r="B42" s="5"/>
      <c r="C42" s="5"/>
      <c r="D42" s="5"/>
      <c r="E42" s="5"/>
      <c r="F42" s="5"/>
      <c r="G42" s="46"/>
      <c r="H42" s="46"/>
      <c r="I42" s="46"/>
      <c r="J42" s="46"/>
      <c r="K42" s="46"/>
    </row>
    <row r="43" spans="1:11" hidden="1" x14ac:dyDescent="0.2">
      <c r="A43" s="64" t="s">
        <v>39</v>
      </c>
      <c r="B43" s="5"/>
      <c r="C43" s="5"/>
      <c r="D43" s="5"/>
      <c r="E43" s="5"/>
      <c r="F43" s="5"/>
      <c r="G43" s="46"/>
      <c r="H43" s="46"/>
      <c r="I43" s="46"/>
      <c r="J43" s="46"/>
      <c r="K43" s="46"/>
    </row>
    <row r="44" spans="1:11" hidden="1" x14ac:dyDescent="0.2">
      <c r="A44" s="100" t="s">
        <v>33</v>
      </c>
      <c r="B44" s="98"/>
      <c r="C44" s="98"/>
      <c r="D44" s="98"/>
      <c r="E44" s="98"/>
      <c r="F44" s="98"/>
      <c r="G44" s="46"/>
      <c r="H44" s="46"/>
      <c r="I44" s="46"/>
      <c r="J44" s="46"/>
      <c r="K44" s="46"/>
    </row>
    <row r="45" spans="1:11" hidden="1" x14ac:dyDescent="0.2">
      <c r="A45" s="98" t="s">
        <v>31</v>
      </c>
      <c r="B45" s="98"/>
      <c r="C45" s="98"/>
      <c r="D45" s="98"/>
      <c r="E45" s="98"/>
      <c r="F45" s="98"/>
      <c r="G45" s="46"/>
      <c r="H45" s="46"/>
      <c r="I45" s="46"/>
      <c r="J45" s="46"/>
      <c r="K45" s="46"/>
    </row>
    <row r="46" spans="1:11" hidden="1" x14ac:dyDescent="0.2">
      <c r="A46" s="65">
        <v>-20000</v>
      </c>
      <c r="B46" s="5"/>
      <c r="C46" s="5"/>
      <c r="D46" s="5"/>
      <c r="E46" s="5"/>
      <c r="F46" s="5"/>
      <c r="G46" s="46"/>
      <c r="H46" s="46"/>
      <c r="I46" s="46"/>
      <c r="J46" s="46"/>
      <c r="K46" s="46"/>
    </row>
    <row r="47" spans="1:11" ht="25.5" hidden="1" x14ac:dyDescent="0.2">
      <c r="A47" s="130" t="s">
        <v>133</v>
      </c>
      <c r="B47" s="98"/>
      <c r="C47" s="98"/>
      <c r="D47" s="98"/>
      <c r="E47" s="98"/>
      <c r="F47" s="98"/>
      <c r="G47" s="46"/>
      <c r="H47" s="46"/>
      <c r="I47" s="46"/>
      <c r="J47" s="46"/>
      <c r="K47" s="46"/>
    </row>
    <row r="48" spans="1:11" ht="25.5" hidden="1" x14ac:dyDescent="0.2">
      <c r="A48" s="130" t="s">
        <v>132</v>
      </c>
      <c r="B48" s="98"/>
      <c r="C48" s="98"/>
      <c r="D48" s="98"/>
      <c r="E48" s="98"/>
      <c r="F48" s="98"/>
      <c r="G48" s="46"/>
      <c r="H48" s="46"/>
      <c r="I48" s="46"/>
      <c r="J48" s="46"/>
      <c r="K48" s="46"/>
    </row>
    <row r="49" spans="1:11" ht="25.5" hidden="1" x14ac:dyDescent="0.2">
      <c r="A49" s="131" t="s">
        <v>134</v>
      </c>
      <c r="B49" s="5"/>
      <c r="C49" s="5"/>
      <c r="D49" s="5"/>
      <c r="E49" s="5"/>
      <c r="F49" s="5"/>
      <c r="G49" s="46"/>
      <c r="H49" s="46"/>
      <c r="I49" s="46"/>
      <c r="J49" s="46"/>
      <c r="K49" s="46"/>
    </row>
    <row r="50" spans="1:11" ht="25.5" hidden="1" x14ac:dyDescent="0.2">
      <c r="A50" s="131" t="s">
        <v>108</v>
      </c>
      <c r="B50" s="5"/>
      <c r="C50" s="5"/>
      <c r="D50" s="5"/>
      <c r="E50" s="5"/>
      <c r="F50" s="5"/>
      <c r="G50" s="46"/>
      <c r="H50" s="46"/>
      <c r="I50" s="46"/>
      <c r="J50" s="46"/>
      <c r="K50" s="46"/>
    </row>
    <row r="51" spans="1:11" ht="38.25" hidden="1" x14ac:dyDescent="0.2">
      <c r="A51" s="131" t="s">
        <v>109</v>
      </c>
      <c r="B51" s="121"/>
      <c r="C51" s="121"/>
      <c r="D51" s="129"/>
      <c r="E51" s="66"/>
      <c r="F51" s="66"/>
      <c r="G51" s="46"/>
      <c r="H51" s="46"/>
      <c r="I51" s="46"/>
      <c r="J51" s="46"/>
      <c r="K51" s="46"/>
    </row>
    <row r="52" spans="1:11" hidden="1" x14ac:dyDescent="0.2">
      <c r="A52" s="126" t="s">
        <v>112</v>
      </c>
      <c r="B52" s="127"/>
      <c r="C52" s="127"/>
      <c r="D52" s="120"/>
      <c r="E52" s="67"/>
      <c r="F52" s="67" t="b">
        <v>1</v>
      </c>
      <c r="G52" s="46"/>
      <c r="H52" s="46"/>
      <c r="I52" s="46"/>
      <c r="J52" s="46"/>
      <c r="K52" s="46"/>
    </row>
    <row r="53" spans="1:11" hidden="1" x14ac:dyDescent="0.2">
      <c r="A53" s="128" t="s">
        <v>135</v>
      </c>
      <c r="B53" s="126"/>
      <c r="C53" s="126"/>
      <c r="D53" s="126"/>
      <c r="E53" s="67"/>
      <c r="F53" s="67" t="b">
        <v>0</v>
      </c>
      <c r="G53" s="46"/>
      <c r="H53" s="46"/>
      <c r="I53" s="46"/>
      <c r="J53" s="46"/>
      <c r="K53" s="46"/>
    </row>
    <row r="54" spans="1:11" hidden="1" x14ac:dyDescent="0.2">
      <c r="A54" s="132"/>
      <c r="B54" s="122">
        <f>COUNT(Travel!B12:B22)</f>
        <v>11</v>
      </c>
      <c r="C54" s="122"/>
      <c r="D54" s="122">
        <f>COUNTIF(Travel!D12:D22,"*")</f>
        <v>11</v>
      </c>
      <c r="E54" s="123"/>
      <c r="F54" s="123" t="b">
        <f>MIN(B54,D54)=MAX(B54,D54)</f>
        <v>1</v>
      </c>
      <c r="G54" s="46"/>
      <c r="H54" s="46"/>
      <c r="I54" s="46"/>
      <c r="J54" s="46"/>
      <c r="K54" s="46"/>
    </row>
    <row r="55" spans="1:11" hidden="1" x14ac:dyDescent="0.2">
      <c r="A55" s="132" t="s">
        <v>106</v>
      </c>
      <c r="B55" s="122">
        <f>COUNT(Travel!B27:B93)</f>
        <v>67</v>
      </c>
      <c r="C55" s="122"/>
      <c r="D55" s="122">
        <f>COUNTIF(Travel!D27:D93,"*")</f>
        <v>67</v>
      </c>
      <c r="E55" s="123"/>
      <c r="F55" s="123" t="b">
        <f>MIN(B55,D55)=MAX(B55,D55)</f>
        <v>1</v>
      </c>
    </row>
    <row r="56" spans="1:11" hidden="1" x14ac:dyDescent="0.2">
      <c r="A56" s="133"/>
      <c r="B56" s="122">
        <f>COUNT(Travel!B98:B102)</f>
        <v>5</v>
      </c>
      <c r="C56" s="122"/>
      <c r="D56" s="122">
        <f>COUNTIF(Travel!D98:D102,"*")</f>
        <v>5</v>
      </c>
      <c r="E56" s="123"/>
      <c r="F56" s="123" t="b">
        <f>MIN(B56,D56)=MAX(B56,D56)</f>
        <v>1</v>
      </c>
    </row>
    <row r="57" spans="1:11" hidden="1" x14ac:dyDescent="0.2">
      <c r="A57" s="134" t="s">
        <v>104</v>
      </c>
      <c r="B57" s="124">
        <f>COUNT(Hospitality!B11:B11)</f>
        <v>1</v>
      </c>
      <c r="C57" s="124"/>
      <c r="D57" s="124">
        <f>COUNTIF(Hospitality!D11:D11,"*")</f>
        <v>1</v>
      </c>
      <c r="E57" s="125"/>
      <c r="F57" s="125" t="b">
        <f>MIN(B57,D57)=MAX(B57,D57)</f>
        <v>1</v>
      </c>
    </row>
    <row r="58" spans="1:11" hidden="1" x14ac:dyDescent="0.2">
      <c r="A58" s="135" t="s">
        <v>105</v>
      </c>
      <c r="B58" s="123">
        <f>COUNT('All other expenses'!B11:B44)</f>
        <v>34</v>
      </c>
      <c r="C58" s="123"/>
      <c r="D58" s="123">
        <f>COUNTIF('All other expenses'!D11:D44,"*")</f>
        <v>34</v>
      </c>
      <c r="E58" s="123"/>
      <c r="F58" s="123" t="b">
        <f>MIN(B58,D58)=MAX(B58,D58)</f>
        <v>1</v>
      </c>
    </row>
    <row r="59" spans="1:11" hidden="1" x14ac:dyDescent="0.2">
      <c r="A59" s="134" t="s">
        <v>103</v>
      </c>
      <c r="B59" s="124">
        <f>COUNTIF('Gifts and benefits'!B13:B13,"*")</f>
        <v>1</v>
      </c>
      <c r="C59" s="124">
        <f>COUNTIF('Gifts and benefits'!C13:C13,"*")</f>
        <v>1</v>
      </c>
      <c r="D59" s="124"/>
      <c r="E59" s="124">
        <f>COUNTA('Gifts and benefits'!E13:E13)</f>
        <v>1</v>
      </c>
      <c r="F59" s="12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166"/>
  <sheetViews>
    <sheetView zoomScaleNormal="100" workbookViewId="0">
      <selection sqref="A1:E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hidden="1" customWidth="1"/>
    <col min="7" max="9" width="9.140625" style="17" hidden="1" customWidth="1"/>
    <col min="10" max="13" width="0" style="17" hidden="1" customWidth="1"/>
    <col min="14" max="16384" width="9.140625" style="17" hidden="1"/>
  </cols>
  <sheetData>
    <row r="1" spans="1:6" ht="26.25" customHeight="1" x14ac:dyDescent="0.2">
      <c r="A1" s="156" t="s">
        <v>6</v>
      </c>
      <c r="B1" s="156"/>
      <c r="C1" s="156"/>
      <c r="D1" s="156"/>
      <c r="E1" s="156"/>
      <c r="F1" s="46"/>
    </row>
    <row r="2" spans="1:6" ht="21" customHeight="1" x14ac:dyDescent="0.2">
      <c r="A2" s="4" t="s">
        <v>2</v>
      </c>
      <c r="B2" s="159" t="s">
        <v>155</v>
      </c>
      <c r="C2" s="159"/>
      <c r="D2" s="159"/>
      <c r="E2" s="159"/>
      <c r="F2" s="46"/>
    </row>
    <row r="3" spans="1:6" ht="21" customHeight="1" x14ac:dyDescent="0.2">
      <c r="A3" s="4" t="s">
        <v>3</v>
      </c>
      <c r="B3" s="159" t="s">
        <v>156</v>
      </c>
      <c r="C3" s="159"/>
      <c r="D3" s="159"/>
      <c r="E3" s="159"/>
      <c r="F3" s="46"/>
    </row>
    <row r="4" spans="1:6" ht="21" customHeight="1" x14ac:dyDescent="0.2">
      <c r="A4" s="4" t="s">
        <v>71</v>
      </c>
      <c r="B4" s="159">
        <f>'Summary and sign-off'!B4:F4</f>
        <v>43282</v>
      </c>
      <c r="C4" s="159"/>
      <c r="D4" s="159"/>
      <c r="E4" s="159"/>
      <c r="F4" s="46"/>
    </row>
    <row r="5" spans="1:6" ht="21" customHeight="1" x14ac:dyDescent="0.2">
      <c r="A5" s="4" t="s">
        <v>72</v>
      </c>
      <c r="B5" s="159">
        <f>'Summary and sign-off'!B5:F5</f>
        <v>43646</v>
      </c>
      <c r="C5" s="159"/>
      <c r="D5" s="159"/>
      <c r="E5" s="159"/>
      <c r="F5" s="46"/>
    </row>
    <row r="6" spans="1:6" ht="21" customHeight="1" x14ac:dyDescent="0.2">
      <c r="A6" s="4" t="s">
        <v>26</v>
      </c>
      <c r="B6" s="154" t="s">
        <v>58</v>
      </c>
      <c r="C6" s="154"/>
      <c r="D6" s="154"/>
      <c r="E6" s="154"/>
      <c r="F6" s="46"/>
    </row>
    <row r="7" spans="1:6" ht="21" customHeight="1" x14ac:dyDescent="0.2">
      <c r="A7" s="4" t="s">
        <v>99</v>
      </c>
      <c r="B7" s="154" t="s">
        <v>111</v>
      </c>
      <c r="C7" s="154"/>
      <c r="D7" s="154"/>
      <c r="E7" s="154"/>
      <c r="F7" s="46"/>
    </row>
    <row r="8" spans="1:6" ht="36" customHeight="1" x14ac:dyDescent="0.2">
      <c r="A8" s="162" t="s">
        <v>4</v>
      </c>
      <c r="B8" s="163"/>
      <c r="C8" s="163"/>
      <c r="D8" s="163"/>
      <c r="E8" s="163"/>
      <c r="F8" s="24"/>
    </row>
    <row r="9" spans="1:6" ht="36" customHeight="1" x14ac:dyDescent="0.2">
      <c r="A9" s="164" t="s">
        <v>137</v>
      </c>
      <c r="B9" s="165"/>
      <c r="C9" s="165"/>
      <c r="D9" s="165"/>
      <c r="E9" s="165"/>
      <c r="F9" s="24"/>
    </row>
    <row r="10" spans="1:6" ht="24.75" customHeight="1" x14ac:dyDescent="0.2">
      <c r="A10" s="161" t="s">
        <v>138</v>
      </c>
      <c r="B10" s="166"/>
      <c r="C10" s="161"/>
      <c r="D10" s="161"/>
      <c r="E10" s="161"/>
      <c r="F10" s="47"/>
    </row>
    <row r="11" spans="1:6" ht="27" customHeight="1" x14ac:dyDescent="0.2">
      <c r="A11" s="37" t="s">
        <v>45</v>
      </c>
      <c r="B11" s="37" t="s">
        <v>139</v>
      </c>
      <c r="C11" s="37" t="s">
        <v>140</v>
      </c>
      <c r="D11" s="37" t="s">
        <v>97</v>
      </c>
      <c r="E11" s="37" t="s">
        <v>70</v>
      </c>
      <c r="F11" s="48"/>
    </row>
    <row r="12" spans="1:6" s="87" customFormat="1" x14ac:dyDescent="0.2">
      <c r="A12" s="107" t="s">
        <v>263</v>
      </c>
      <c r="B12" s="146">
        <v>2123</v>
      </c>
      <c r="C12" s="105" t="s">
        <v>157</v>
      </c>
      <c r="D12" s="105" t="s">
        <v>158</v>
      </c>
      <c r="E12" s="106" t="s">
        <v>159</v>
      </c>
      <c r="F12" s="1"/>
    </row>
    <row r="13" spans="1:6" s="87" customFormat="1" x14ac:dyDescent="0.2">
      <c r="A13" s="107" t="s">
        <v>263</v>
      </c>
      <c r="B13" s="146">
        <v>11963</v>
      </c>
      <c r="C13" s="105" t="s">
        <v>157</v>
      </c>
      <c r="D13" s="105" t="s">
        <v>160</v>
      </c>
      <c r="E13" s="106" t="s">
        <v>159</v>
      </c>
      <c r="F13" s="1"/>
    </row>
    <row r="14" spans="1:6" s="87" customFormat="1" x14ac:dyDescent="0.2">
      <c r="A14" s="107" t="s">
        <v>263</v>
      </c>
      <c r="B14" s="146">
        <v>400</v>
      </c>
      <c r="C14" s="105" t="s">
        <v>157</v>
      </c>
      <c r="D14" s="105" t="s">
        <v>162</v>
      </c>
      <c r="E14" s="106" t="s">
        <v>159</v>
      </c>
      <c r="F14" s="1"/>
    </row>
    <row r="15" spans="1:6" s="87" customFormat="1" x14ac:dyDescent="0.2">
      <c r="A15" s="107" t="s">
        <v>263</v>
      </c>
      <c r="B15" s="146">
        <v>281</v>
      </c>
      <c r="C15" s="105" t="s">
        <v>157</v>
      </c>
      <c r="D15" s="105" t="s">
        <v>161</v>
      </c>
      <c r="E15" s="106" t="s">
        <v>159</v>
      </c>
      <c r="F15" s="1"/>
    </row>
    <row r="16" spans="1:6" s="87" customFormat="1" x14ac:dyDescent="0.2">
      <c r="A16" s="107" t="s">
        <v>263</v>
      </c>
      <c r="B16" s="146">
        <v>469</v>
      </c>
      <c r="C16" s="105" t="s">
        <v>157</v>
      </c>
      <c r="D16" s="105" t="s">
        <v>163</v>
      </c>
      <c r="E16" s="106" t="s">
        <v>159</v>
      </c>
      <c r="F16" s="1"/>
    </row>
    <row r="17" spans="1:6" s="87" customFormat="1" x14ac:dyDescent="0.2">
      <c r="A17" s="107" t="s">
        <v>263</v>
      </c>
      <c r="B17" s="146">
        <v>55</v>
      </c>
      <c r="C17" s="105" t="s">
        <v>157</v>
      </c>
      <c r="D17" s="105" t="s">
        <v>164</v>
      </c>
      <c r="E17" s="106" t="s">
        <v>159</v>
      </c>
      <c r="F17" s="1"/>
    </row>
    <row r="18" spans="1:6" s="87" customFormat="1" x14ac:dyDescent="0.2">
      <c r="A18" s="107" t="s">
        <v>264</v>
      </c>
      <c r="B18" s="146">
        <v>682</v>
      </c>
      <c r="C18" s="105" t="s">
        <v>166</v>
      </c>
      <c r="D18" s="105" t="s">
        <v>158</v>
      </c>
      <c r="E18" s="106" t="s">
        <v>165</v>
      </c>
      <c r="F18" s="1"/>
    </row>
    <row r="19" spans="1:6" s="87" customFormat="1" ht="12.75" customHeight="1" x14ac:dyDescent="0.2">
      <c r="A19" s="107" t="s">
        <v>264</v>
      </c>
      <c r="B19" s="146">
        <v>152</v>
      </c>
      <c r="C19" s="105" t="s">
        <v>166</v>
      </c>
      <c r="D19" s="105" t="s">
        <v>162</v>
      </c>
      <c r="E19" s="106" t="s">
        <v>165</v>
      </c>
      <c r="F19" s="1"/>
    </row>
    <row r="20" spans="1:6" s="87" customFormat="1" x14ac:dyDescent="0.2">
      <c r="A20" s="107" t="s">
        <v>264</v>
      </c>
      <c r="B20" s="146">
        <v>94</v>
      </c>
      <c r="C20" s="105" t="s">
        <v>166</v>
      </c>
      <c r="D20" s="105" t="s">
        <v>161</v>
      </c>
      <c r="E20" s="106" t="s">
        <v>165</v>
      </c>
      <c r="F20" s="1"/>
    </row>
    <row r="21" spans="1:6" s="87" customFormat="1" x14ac:dyDescent="0.2">
      <c r="A21" s="107" t="s">
        <v>264</v>
      </c>
      <c r="B21" s="146">
        <v>136</v>
      </c>
      <c r="C21" s="105" t="s">
        <v>166</v>
      </c>
      <c r="D21" s="105" t="s">
        <v>163</v>
      </c>
      <c r="E21" s="106" t="s">
        <v>165</v>
      </c>
      <c r="F21" s="1"/>
    </row>
    <row r="22" spans="1:6" s="87" customFormat="1" x14ac:dyDescent="0.2">
      <c r="A22" s="107" t="s">
        <v>264</v>
      </c>
      <c r="B22" s="146">
        <v>220</v>
      </c>
      <c r="C22" s="105" t="s">
        <v>166</v>
      </c>
      <c r="D22" s="105" t="s">
        <v>164</v>
      </c>
      <c r="E22" s="106" t="s">
        <v>165</v>
      </c>
      <c r="F22" s="1"/>
    </row>
    <row r="23" spans="1:6" ht="19.5" customHeight="1" x14ac:dyDescent="0.2">
      <c r="A23" s="117" t="s">
        <v>146</v>
      </c>
      <c r="B23" s="147">
        <f>SUM(B12:B22)</f>
        <v>16575</v>
      </c>
      <c r="C23" s="118"/>
      <c r="D23" s="160"/>
      <c r="E23" s="160"/>
      <c r="F23" s="46"/>
    </row>
    <row r="24" spans="1:6" ht="10.5" customHeight="1" x14ac:dyDescent="0.2">
      <c r="A24" s="29"/>
      <c r="B24" s="24"/>
      <c r="C24" s="29"/>
      <c r="D24" s="29"/>
      <c r="E24" s="29"/>
      <c r="F24" s="29"/>
    </row>
    <row r="25" spans="1:6" ht="24.75" customHeight="1" x14ac:dyDescent="0.2">
      <c r="A25" s="161" t="s">
        <v>86</v>
      </c>
      <c r="B25" s="161"/>
      <c r="C25" s="161"/>
      <c r="D25" s="161"/>
      <c r="E25" s="161"/>
      <c r="F25" s="47"/>
    </row>
    <row r="26" spans="1:6" ht="27" customHeight="1" x14ac:dyDescent="0.2">
      <c r="A26" s="37" t="s">
        <v>45</v>
      </c>
      <c r="B26" s="37" t="s">
        <v>28</v>
      </c>
      <c r="C26" s="37" t="s">
        <v>141</v>
      </c>
      <c r="D26" s="37" t="s">
        <v>97</v>
      </c>
      <c r="E26" s="37" t="s">
        <v>70</v>
      </c>
      <c r="F26" s="48"/>
    </row>
    <row r="27" spans="1:6" s="87" customFormat="1" x14ac:dyDescent="0.2">
      <c r="A27" s="144">
        <v>43284</v>
      </c>
      <c r="B27" s="146">
        <v>126</v>
      </c>
      <c r="C27" s="105" t="s">
        <v>167</v>
      </c>
      <c r="D27" s="105" t="s">
        <v>161</v>
      </c>
      <c r="E27" s="106" t="s">
        <v>168</v>
      </c>
      <c r="F27" s="1"/>
    </row>
    <row r="28" spans="1:6" s="87" customFormat="1" ht="25.5" x14ac:dyDescent="0.2">
      <c r="A28" s="144">
        <v>43284</v>
      </c>
      <c r="B28" s="146">
        <v>39</v>
      </c>
      <c r="C28" s="105" t="s">
        <v>173</v>
      </c>
      <c r="D28" s="105" t="s">
        <v>174</v>
      </c>
      <c r="E28" s="106" t="s">
        <v>168</v>
      </c>
      <c r="F28" s="1"/>
    </row>
    <row r="29" spans="1:6" s="87" customFormat="1" x14ac:dyDescent="0.2">
      <c r="A29" s="144">
        <v>43306</v>
      </c>
      <c r="B29" s="146">
        <v>202</v>
      </c>
      <c r="C29" s="105" t="s">
        <v>169</v>
      </c>
      <c r="D29" s="105" t="s">
        <v>160</v>
      </c>
      <c r="E29" s="106" t="s">
        <v>170</v>
      </c>
      <c r="F29" s="1"/>
    </row>
    <row r="30" spans="1:6" s="87" customFormat="1" x14ac:dyDescent="0.2">
      <c r="A30" s="144">
        <v>43306</v>
      </c>
      <c r="B30" s="146">
        <v>30</v>
      </c>
      <c r="C30" s="105" t="s">
        <v>169</v>
      </c>
      <c r="D30" s="105" t="s">
        <v>161</v>
      </c>
      <c r="E30" s="106" t="s">
        <v>170</v>
      </c>
      <c r="F30" s="1"/>
    </row>
    <row r="31" spans="1:6" s="87" customFormat="1" ht="25.5" x14ac:dyDescent="0.2">
      <c r="A31" s="144">
        <v>43306</v>
      </c>
      <c r="B31" s="146">
        <v>39</v>
      </c>
      <c r="C31" s="105" t="s">
        <v>175</v>
      </c>
      <c r="D31" s="105" t="s">
        <v>174</v>
      </c>
      <c r="E31" s="106" t="s">
        <v>170</v>
      </c>
      <c r="F31" s="1"/>
    </row>
    <row r="32" spans="1:6" s="87" customFormat="1" x14ac:dyDescent="0.2">
      <c r="A32" s="144">
        <v>43307</v>
      </c>
      <c r="B32" s="146">
        <v>505</v>
      </c>
      <c r="C32" s="105" t="s">
        <v>171</v>
      </c>
      <c r="D32" s="105" t="s">
        <v>160</v>
      </c>
      <c r="E32" s="106" t="s">
        <v>172</v>
      </c>
      <c r="F32" s="1"/>
    </row>
    <row r="33" spans="1:6" s="87" customFormat="1" x14ac:dyDescent="0.2">
      <c r="A33" s="144">
        <v>43307</v>
      </c>
      <c r="B33" s="146">
        <v>130</v>
      </c>
      <c r="C33" s="105" t="s">
        <v>171</v>
      </c>
      <c r="D33" s="105" t="s">
        <v>161</v>
      </c>
      <c r="E33" s="106" t="s">
        <v>172</v>
      </c>
      <c r="F33" s="1"/>
    </row>
    <row r="34" spans="1:6" s="87" customFormat="1" ht="25.5" x14ac:dyDescent="0.2">
      <c r="A34" s="144">
        <v>43307</v>
      </c>
      <c r="B34" s="146">
        <v>39</v>
      </c>
      <c r="C34" s="105" t="s">
        <v>176</v>
      </c>
      <c r="D34" s="105" t="s">
        <v>174</v>
      </c>
      <c r="E34" s="106" t="s">
        <v>172</v>
      </c>
      <c r="F34" s="1"/>
    </row>
    <row r="35" spans="1:6" s="87" customFormat="1" x14ac:dyDescent="0.2">
      <c r="A35" s="144">
        <v>43314</v>
      </c>
      <c r="B35" s="146">
        <v>407</v>
      </c>
      <c r="C35" s="105" t="s">
        <v>177</v>
      </c>
      <c r="D35" s="105" t="s">
        <v>160</v>
      </c>
      <c r="E35" s="106" t="s">
        <v>178</v>
      </c>
      <c r="F35" s="1"/>
    </row>
    <row r="36" spans="1:6" s="87" customFormat="1" x14ac:dyDescent="0.2">
      <c r="A36" s="144">
        <v>43314</v>
      </c>
      <c r="B36" s="146">
        <v>85</v>
      </c>
      <c r="C36" s="105" t="s">
        <v>177</v>
      </c>
      <c r="D36" s="105" t="s">
        <v>161</v>
      </c>
      <c r="E36" s="106" t="s">
        <v>178</v>
      </c>
      <c r="F36" s="1"/>
    </row>
    <row r="37" spans="1:6" s="87" customFormat="1" ht="25.5" x14ac:dyDescent="0.2">
      <c r="A37" s="144">
        <v>43314</v>
      </c>
      <c r="B37" s="146">
        <v>39</v>
      </c>
      <c r="C37" s="105" t="s">
        <v>182</v>
      </c>
      <c r="D37" s="105" t="s">
        <v>174</v>
      </c>
      <c r="E37" s="106" t="s">
        <v>178</v>
      </c>
      <c r="F37" s="1"/>
    </row>
    <row r="38" spans="1:6" s="87" customFormat="1" ht="25.5" x14ac:dyDescent="0.2">
      <c r="A38" s="144">
        <v>43319</v>
      </c>
      <c r="B38" s="146">
        <v>134</v>
      </c>
      <c r="C38" s="105" t="s">
        <v>179</v>
      </c>
      <c r="D38" s="105" t="s">
        <v>158</v>
      </c>
      <c r="E38" s="106" t="s">
        <v>180</v>
      </c>
      <c r="F38" s="1"/>
    </row>
    <row r="39" spans="1:6" s="87" customFormat="1" ht="25.5" x14ac:dyDescent="0.2">
      <c r="A39" s="144">
        <v>43319</v>
      </c>
      <c r="B39" s="146">
        <v>629</v>
      </c>
      <c r="C39" s="105" t="s">
        <v>179</v>
      </c>
      <c r="D39" s="105" t="s">
        <v>160</v>
      </c>
      <c r="E39" s="106" t="s">
        <v>180</v>
      </c>
      <c r="F39" s="1"/>
    </row>
    <row r="40" spans="1:6" s="87" customFormat="1" ht="25.5" x14ac:dyDescent="0.2">
      <c r="A40" s="144">
        <v>43319</v>
      </c>
      <c r="B40" s="146">
        <v>25</v>
      </c>
      <c r="C40" s="105" t="s">
        <v>179</v>
      </c>
      <c r="D40" s="105" t="s">
        <v>261</v>
      </c>
      <c r="E40" s="106" t="s">
        <v>180</v>
      </c>
      <c r="F40" s="1"/>
    </row>
    <row r="41" spans="1:6" s="87" customFormat="1" ht="25.5" x14ac:dyDescent="0.2">
      <c r="A41" s="144">
        <v>43319</v>
      </c>
      <c r="B41" s="146">
        <v>209</v>
      </c>
      <c r="C41" s="105" t="s">
        <v>179</v>
      </c>
      <c r="D41" s="105" t="s">
        <v>161</v>
      </c>
      <c r="E41" s="106" t="s">
        <v>180</v>
      </c>
      <c r="F41" s="1"/>
    </row>
    <row r="42" spans="1:6" s="87" customFormat="1" ht="25.5" x14ac:dyDescent="0.2">
      <c r="A42" s="144">
        <v>43319</v>
      </c>
      <c r="B42" s="146">
        <v>39</v>
      </c>
      <c r="C42" s="105" t="s">
        <v>183</v>
      </c>
      <c r="D42" s="105" t="s">
        <v>174</v>
      </c>
      <c r="E42" s="106" t="s">
        <v>180</v>
      </c>
      <c r="F42" s="1"/>
    </row>
    <row r="43" spans="1:6" s="87" customFormat="1" ht="25.5" x14ac:dyDescent="0.2">
      <c r="A43" s="144">
        <v>43341</v>
      </c>
      <c r="B43" s="146">
        <v>34</v>
      </c>
      <c r="C43" s="105" t="s">
        <v>185</v>
      </c>
      <c r="D43" s="105" t="s">
        <v>174</v>
      </c>
      <c r="E43" s="106" t="s">
        <v>172</v>
      </c>
      <c r="F43" s="1"/>
    </row>
    <row r="44" spans="1:6" s="87" customFormat="1" x14ac:dyDescent="0.2">
      <c r="A44" s="144">
        <v>43341</v>
      </c>
      <c r="B44" s="146">
        <v>621</v>
      </c>
      <c r="C44" s="105" t="s">
        <v>181</v>
      </c>
      <c r="D44" s="105" t="s">
        <v>160</v>
      </c>
      <c r="E44" s="106" t="s">
        <v>172</v>
      </c>
      <c r="F44" s="1"/>
    </row>
    <row r="45" spans="1:6" s="87" customFormat="1" ht="38.25" x14ac:dyDescent="0.2">
      <c r="A45" s="144">
        <v>43354</v>
      </c>
      <c r="B45" s="146">
        <v>34</v>
      </c>
      <c r="C45" s="105" t="s">
        <v>186</v>
      </c>
      <c r="D45" s="105" t="s">
        <v>174</v>
      </c>
      <c r="E45" s="106" t="s">
        <v>168</v>
      </c>
      <c r="F45" s="1"/>
    </row>
    <row r="46" spans="1:6" s="87" customFormat="1" ht="25.5" x14ac:dyDescent="0.2">
      <c r="A46" s="144">
        <v>43354</v>
      </c>
      <c r="B46" s="146">
        <v>340</v>
      </c>
      <c r="C46" s="105" t="s">
        <v>184</v>
      </c>
      <c r="D46" s="105" t="s">
        <v>160</v>
      </c>
      <c r="E46" s="106" t="s">
        <v>168</v>
      </c>
      <c r="F46" s="1"/>
    </row>
    <row r="47" spans="1:6" s="87" customFormat="1" ht="25.5" x14ac:dyDescent="0.2">
      <c r="A47" s="144">
        <v>43354</v>
      </c>
      <c r="B47" s="146">
        <v>34</v>
      </c>
      <c r="C47" s="105" t="s">
        <v>184</v>
      </c>
      <c r="D47" s="105" t="s">
        <v>161</v>
      </c>
      <c r="E47" s="106" t="s">
        <v>168</v>
      </c>
      <c r="F47" s="1"/>
    </row>
    <row r="48" spans="1:6" s="87" customFormat="1" x14ac:dyDescent="0.2">
      <c r="A48" s="144">
        <v>43374</v>
      </c>
      <c r="B48" s="146">
        <v>171</v>
      </c>
      <c r="C48" s="105" t="s">
        <v>187</v>
      </c>
      <c r="D48" s="105" t="s">
        <v>161</v>
      </c>
      <c r="E48" s="106" t="s">
        <v>188</v>
      </c>
      <c r="F48" s="1"/>
    </row>
    <row r="49" spans="1:6" s="87" customFormat="1" ht="25.5" x14ac:dyDescent="0.2">
      <c r="A49" s="144">
        <v>43427</v>
      </c>
      <c r="B49" s="146">
        <v>529</v>
      </c>
      <c r="C49" s="105" t="s">
        <v>190</v>
      </c>
      <c r="D49" s="105" t="s">
        <v>160</v>
      </c>
      <c r="E49" s="106" t="s">
        <v>188</v>
      </c>
      <c r="F49" s="1"/>
    </row>
    <row r="50" spans="1:6" s="87" customFormat="1" ht="25.5" x14ac:dyDescent="0.2">
      <c r="A50" s="144">
        <v>43427</v>
      </c>
      <c r="B50" s="146">
        <v>20</v>
      </c>
      <c r="C50" s="105" t="s">
        <v>190</v>
      </c>
      <c r="D50" s="105" t="s">
        <v>261</v>
      </c>
      <c r="E50" s="106" t="s">
        <v>188</v>
      </c>
      <c r="F50" s="1"/>
    </row>
    <row r="51" spans="1:6" s="87" customFormat="1" ht="25.5" x14ac:dyDescent="0.2">
      <c r="A51" s="144">
        <v>43427</v>
      </c>
      <c r="B51" s="146">
        <v>284</v>
      </c>
      <c r="C51" s="105" t="s">
        <v>190</v>
      </c>
      <c r="D51" s="105" t="s">
        <v>161</v>
      </c>
      <c r="E51" s="106" t="s">
        <v>188</v>
      </c>
      <c r="F51" s="1"/>
    </row>
    <row r="52" spans="1:6" s="87" customFormat="1" ht="25.5" x14ac:dyDescent="0.2">
      <c r="A52" s="144">
        <v>43427</v>
      </c>
      <c r="B52" s="146">
        <v>39</v>
      </c>
      <c r="C52" s="105" t="s">
        <v>191</v>
      </c>
      <c r="D52" s="105" t="s">
        <v>174</v>
      </c>
      <c r="E52" s="106" t="s">
        <v>188</v>
      </c>
      <c r="F52" s="1"/>
    </row>
    <row r="53" spans="1:6" s="87" customFormat="1" x14ac:dyDescent="0.2">
      <c r="A53" s="144">
        <v>43440</v>
      </c>
      <c r="B53" s="146">
        <v>628</v>
      </c>
      <c r="C53" s="105" t="s">
        <v>189</v>
      </c>
      <c r="D53" s="105" t="s">
        <v>160</v>
      </c>
      <c r="E53" s="106" t="s">
        <v>172</v>
      </c>
      <c r="F53" s="1"/>
    </row>
    <row r="54" spans="1:6" s="87" customFormat="1" x14ac:dyDescent="0.2">
      <c r="A54" s="144">
        <v>43440</v>
      </c>
      <c r="B54" s="146">
        <v>52</v>
      </c>
      <c r="C54" s="105" t="s">
        <v>189</v>
      </c>
      <c r="D54" s="105" t="s">
        <v>161</v>
      </c>
      <c r="E54" s="106" t="s">
        <v>172</v>
      </c>
      <c r="F54" s="1"/>
    </row>
    <row r="55" spans="1:6" s="87" customFormat="1" ht="25.5" x14ac:dyDescent="0.2">
      <c r="A55" s="144">
        <v>43440</v>
      </c>
      <c r="B55" s="146">
        <v>39</v>
      </c>
      <c r="C55" s="105" t="s">
        <v>262</v>
      </c>
      <c r="D55" s="105" t="s">
        <v>174</v>
      </c>
      <c r="E55" s="106" t="s">
        <v>172</v>
      </c>
      <c r="F55" s="1"/>
    </row>
    <row r="56" spans="1:6" s="87" customFormat="1" x14ac:dyDescent="0.2">
      <c r="A56" s="144">
        <v>43441</v>
      </c>
      <c r="B56" s="146">
        <v>343</v>
      </c>
      <c r="C56" s="105" t="s">
        <v>192</v>
      </c>
      <c r="D56" s="105" t="s">
        <v>160</v>
      </c>
      <c r="E56" s="106" t="s">
        <v>178</v>
      </c>
      <c r="F56" s="1"/>
    </row>
    <row r="57" spans="1:6" s="87" customFormat="1" x14ac:dyDescent="0.2">
      <c r="A57" s="144">
        <v>43441</v>
      </c>
      <c r="B57" s="146">
        <v>79</v>
      </c>
      <c r="C57" s="105" t="s">
        <v>192</v>
      </c>
      <c r="D57" s="105" t="s">
        <v>161</v>
      </c>
      <c r="E57" s="106" t="s">
        <v>178</v>
      </c>
      <c r="F57" s="1"/>
    </row>
    <row r="58" spans="1:6" s="87" customFormat="1" x14ac:dyDescent="0.2">
      <c r="A58" s="144">
        <v>43441</v>
      </c>
      <c r="B58" s="146">
        <v>39</v>
      </c>
      <c r="C58" s="105" t="s">
        <v>193</v>
      </c>
      <c r="D58" s="105" t="s">
        <v>174</v>
      </c>
      <c r="E58" s="106" t="s">
        <v>178</v>
      </c>
      <c r="F58" s="1"/>
    </row>
    <row r="59" spans="1:6" s="87" customFormat="1" x14ac:dyDescent="0.2">
      <c r="A59" s="144">
        <v>43522</v>
      </c>
      <c r="B59" s="146">
        <v>389</v>
      </c>
      <c r="C59" s="105" t="s">
        <v>194</v>
      </c>
      <c r="D59" s="105" t="s">
        <v>160</v>
      </c>
      <c r="E59" s="106" t="s">
        <v>188</v>
      </c>
      <c r="F59" s="1"/>
    </row>
    <row r="60" spans="1:6" s="87" customFormat="1" ht="25.5" x14ac:dyDescent="0.2">
      <c r="A60" s="144">
        <v>43522</v>
      </c>
      <c r="B60" s="146">
        <v>78</v>
      </c>
      <c r="C60" s="105" t="s">
        <v>208</v>
      </c>
      <c r="D60" s="105" t="s">
        <v>174</v>
      </c>
      <c r="E60" s="106" t="s">
        <v>196</v>
      </c>
      <c r="F60" s="1"/>
    </row>
    <row r="61" spans="1:6" s="87" customFormat="1" x14ac:dyDescent="0.2">
      <c r="A61" s="144">
        <v>43522</v>
      </c>
      <c r="B61" s="146">
        <v>310</v>
      </c>
      <c r="C61" s="105" t="s">
        <v>195</v>
      </c>
      <c r="D61" s="105" t="s">
        <v>158</v>
      </c>
      <c r="E61" s="106" t="s">
        <v>196</v>
      </c>
      <c r="F61" s="1"/>
    </row>
    <row r="62" spans="1:6" s="87" customFormat="1" x14ac:dyDescent="0.2">
      <c r="A62" s="144">
        <v>43522</v>
      </c>
      <c r="B62" s="146">
        <v>408</v>
      </c>
      <c r="C62" s="105" t="s">
        <v>195</v>
      </c>
      <c r="D62" s="105" t="s">
        <v>160</v>
      </c>
      <c r="E62" s="106" t="s">
        <v>196</v>
      </c>
      <c r="F62" s="1"/>
    </row>
    <row r="63" spans="1:6" s="87" customFormat="1" x14ac:dyDescent="0.2">
      <c r="A63" s="144">
        <v>43522</v>
      </c>
      <c r="B63" s="146">
        <v>55</v>
      </c>
      <c r="C63" s="105" t="s">
        <v>195</v>
      </c>
      <c r="D63" s="105" t="s">
        <v>261</v>
      </c>
      <c r="E63" s="106" t="s">
        <v>196</v>
      </c>
      <c r="F63" s="1"/>
    </row>
    <row r="64" spans="1:6" s="87" customFormat="1" x14ac:dyDescent="0.2">
      <c r="A64" s="144">
        <v>43522</v>
      </c>
      <c r="B64" s="146">
        <v>17</v>
      </c>
      <c r="C64" s="105" t="s">
        <v>195</v>
      </c>
      <c r="D64" s="105" t="s">
        <v>174</v>
      </c>
      <c r="E64" s="106" t="s">
        <v>196</v>
      </c>
      <c r="F64" s="1"/>
    </row>
    <row r="65" spans="1:6" s="87" customFormat="1" x14ac:dyDescent="0.2">
      <c r="A65" s="144">
        <v>43522</v>
      </c>
      <c r="B65" s="146">
        <v>256</v>
      </c>
      <c r="C65" s="105" t="s">
        <v>195</v>
      </c>
      <c r="D65" s="105" t="s">
        <v>197</v>
      </c>
      <c r="E65" s="106" t="s">
        <v>196</v>
      </c>
      <c r="F65" s="1"/>
    </row>
    <row r="66" spans="1:6" s="87" customFormat="1" ht="25.5" x14ac:dyDescent="0.2">
      <c r="A66" s="144">
        <v>43536</v>
      </c>
      <c r="B66" s="146">
        <v>39</v>
      </c>
      <c r="C66" s="105" t="s">
        <v>210</v>
      </c>
      <c r="D66" s="105" t="s">
        <v>174</v>
      </c>
      <c r="E66" s="106" t="s">
        <v>168</v>
      </c>
      <c r="F66" s="1"/>
    </row>
    <row r="67" spans="1:6" s="87" customFormat="1" ht="25.5" x14ac:dyDescent="0.2">
      <c r="A67" s="144">
        <v>43536</v>
      </c>
      <c r="B67" s="146">
        <v>383</v>
      </c>
      <c r="C67" s="105" t="s">
        <v>201</v>
      </c>
      <c r="D67" s="105" t="s">
        <v>160</v>
      </c>
      <c r="E67" s="106" t="s">
        <v>168</v>
      </c>
      <c r="F67" s="1"/>
    </row>
    <row r="68" spans="1:6" s="87" customFormat="1" ht="25.5" x14ac:dyDescent="0.2">
      <c r="A68" s="144">
        <v>43536</v>
      </c>
      <c r="B68" s="146">
        <v>63</v>
      </c>
      <c r="C68" s="105" t="s">
        <v>201</v>
      </c>
      <c r="D68" s="105" t="s">
        <v>161</v>
      </c>
      <c r="E68" s="106" t="s">
        <v>168</v>
      </c>
      <c r="F68" s="1"/>
    </row>
    <row r="69" spans="1:6" s="87" customFormat="1" ht="25.5" x14ac:dyDescent="0.2">
      <c r="A69" s="144">
        <v>43536</v>
      </c>
      <c r="B69" s="146">
        <v>39</v>
      </c>
      <c r="C69" s="105" t="s">
        <v>201</v>
      </c>
      <c r="D69" s="105" t="s">
        <v>164</v>
      </c>
      <c r="E69" s="106" t="s">
        <v>168</v>
      </c>
      <c r="F69" s="1"/>
    </row>
    <row r="70" spans="1:6" s="87" customFormat="1" ht="25.5" x14ac:dyDescent="0.2">
      <c r="A70" s="144">
        <v>43538</v>
      </c>
      <c r="B70" s="146">
        <v>39</v>
      </c>
      <c r="C70" s="105" t="s">
        <v>211</v>
      </c>
      <c r="D70" s="105" t="s">
        <v>174</v>
      </c>
      <c r="E70" s="106" t="s">
        <v>188</v>
      </c>
      <c r="F70" s="1"/>
    </row>
    <row r="71" spans="1:6" s="87" customFormat="1" ht="25.5" x14ac:dyDescent="0.2">
      <c r="A71" s="144">
        <v>43538</v>
      </c>
      <c r="B71" s="146">
        <v>663</v>
      </c>
      <c r="C71" s="105" t="s">
        <v>202</v>
      </c>
      <c r="D71" s="105" t="s">
        <v>160</v>
      </c>
      <c r="E71" s="106" t="s">
        <v>188</v>
      </c>
      <c r="F71" s="1"/>
    </row>
    <row r="72" spans="1:6" s="87" customFormat="1" ht="25.5" x14ac:dyDescent="0.2">
      <c r="A72" s="144">
        <v>43538</v>
      </c>
      <c r="B72" s="146">
        <v>8</v>
      </c>
      <c r="C72" s="105" t="s">
        <v>202</v>
      </c>
      <c r="D72" s="105" t="s">
        <v>261</v>
      </c>
      <c r="E72" s="106" t="s">
        <v>188</v>
      </c>
      <c r="F72" s="1"/>
    </row>
    <row r="73" spans="1:6" s="87" customFormat="1" ht="25.5" x14ac:dyDescent="0.2">
      <c r="A73" s="144">
        <v>43538</v>
      </c>
      <c r="B73" s="146">
        <v>263</v>
      </c>
      <c r="C73" s="105" t="s">
        <v>202</v>
      </c>
      <c r="D73" s="105" t="s">
        <v>161</v>
      </c>
      <c r="E73" s="106" t="s">
        <v>188</v>
      </c>
      <c r="F73" s="1"/>
    </row>
    <row r="74" spans="1:6" s="87" customFormat="1" ht="25.5" x14ac:dyDescent="0.2">
      <c r="A74" s="144">
        <v>43552</v>
      </c>
      <c r="B74" s="146">
        <v>39</v>
      </c>
      <c r="C74" s="105" t="s">
        <v>213</v>
      </c>
      <c r="D74" s="105" t="s">
        <v>174</v>
      </c>
      <c r="E74" s="106" t="s">
        <v>172</v>
      </c>
      <c r="F74" s="1"/>
    </row>
    <row r="75" spans="1:6" s="87" customFormat="1" ht="25.5" x14ac:dyDescent="0.2">
      <c r="A75" s="144">
        <v>43552</v>
      </c>
      <c r="B75" s="146">
        <v>302</v>
      </c>
      <c r="C75" s="105" t="s">
        <v>206</v>
      </c>
      <c r="D75" s="105" t="s">
        <v>160</v>
      </c>
      <c r="E75" s="106" t="s">
        <v>172</v>
      </c>
      <c r="F75" s="1"/>
    </row>
    <row r="76" spans="1:6" s="87" customFormat="1" ht="25.5" x14ac:dyDescent="0.2">
      <c r="A76" s="144">
        <v>43552</v>
      </c>
      <c r="B76" s="146">
        <v>176</v>
      </c>
      <c r="C76" s="105" t="s">
        <v>206</v>
      </c>
      <c r="D76" s="105" t="s">
        <v>161</v>
      </c>
      <c r="E76" s="106" t="s">
        <v>172</v>
      </c>
      <c r="F76" s="1"/>
    </row>
    <row r="77" spans="1:6" s="87" customFormat="1" x14ac:dyDescent="0.2">
      <c r="A77" s="144">
        <v>43601</v>
      </c>
      <c r="B77" s="146">
        <v>455</v>
      </c>
      <c r="C77" s="105" t="s">
        <v>207</v>
      </c>
      <c r="D77" s="105" t="s">
        <v>160</v>
      </c>
      <c r="E77" s="106" t="s">
        <v>188</v>
      </c>
      <c r="F77" s="1"/>
    </row>
    <row r="78" spans="1:6" s="87" customFormat="1" ht="25.5" x14ac:dyDescent="0.2">
      <c r="A78" s="144" t="s">
        <v>203</v>
      </c>
      <c r="B78" s="146">
        <v>39</v>
      </c>
      <c r="C78" s="105" t="s">
        <v>212</v>
      </c>
      <c r="D78" s="105" t="s">
        <v>174</v>
      </c>
      <c r="E78" s="106" t="s">
        <v>205</v>
      </c>
      <c r="F78" s="1"/>
    </row>
    <row r="79" spans="1:6" s="87" customFormat="1" ht="25.5" x14ac:dyDescent="0.2">
      <c r="A79" s="144" t="s">
        <v>203</v>
      </c>
      <c r="B79" s="146">
        <v>233</v>
      </c>
      <c r="C79" s="105" t="s">
        <v>204</v>
      </c>
      <c r="D79" s="105" t="s">
        <v>158</v>
      </c>
      <c r="E79" s="106" t="s">
        <v>205</v>
      </c>
      <c r="F79" s="1"/>
    </row>
    <row r="80" spans="1:6" s="87" customFormat="1" ht="25.5" x14ac:dyDescent="0.2">
      <c r="A80" s="144" t="s">
        <v>203</v>
      </c>
      <c r="B80" s="146">
        <v>522</v>
      </c>
      <c r="C80" s="105" t="s">
        <v>204</v>
      </c>
      <c r="D80" s="105" t="s">
        <v>160</v>
      </c>
      <c r="E80" s="106" t="s">
        <v>205</v>
      </c>
      <c r="F80" s="1"/>
    </row>
    <row r="81" spans="1:6" s="87" customFormat="1" ht="25.5" x14ac:dyDescent="0.2">
      <c r="A81" s="144" t="s">
        <v>203</v>
      </c>
      <c r="B81" s="146">
        <v>50</v>
      </c>
      <c r="C81" s="105" t="s">
        <v>204</v>
      </c>
      <c r="D81" s="105" t="s">
        <v>261</v>
      </c>
      <c r="E81" s="106" t="s">
        <v>205</v>
      </c>
      <c r="F81" s="1"/>
    </row>
    <row r="82" spans="1:6" s="87" customFormat="1" ht="25.5" x14ac:dyDescent="0.2">
      <c r="A82" s="144" t="s">
        <v>198</v>
      </c>
      <c r="B82" s="146">
        <v>78</v>
      </c>
      <c r="C82" s="105" t="s">
        <v>209</v>
      </c>
      <c r="D82" s="105" t="s">
        <v>174</v>
      </c>
      <c r="E82" s="106" t="s">
        <v>180</v>
      </c>
      <c r="F82" s="1"/>
    </row>
    <row r="83" spans="1:6" s="87" customFormat="1" x14ac:dyDescent="0.2">
      <c r="A83" s="144" t="s">
        <v>198</v>
      </c>
      <c r="B83" s="146">
        <v>336</v>
      </c>
      <c r="C83" s="105" t="s">
        <v>199</v>
      </c>
      <c r="D83" s="105" t="s">
        <v>158</v>
      </c>
      <c r="E83" s="106" t="s">
        <v>180</v>
      </c>
      <c r="F83" s="1"/>
    </row>
    <row r="84" spans="1:6" s="87" customFormat="1" x14ac:dyDescent="0.2">
      <c r="A84" s="144" t="s">
        <v>198</v>
      </c>
      <c r="B84" s="146">
        <v>811</v>
      </c>
      <c r="C84" s="105" t="s">
        <v>199</v>
      </c>
      <c r="D84" s="105" t="s">
        <v>160</v>
      </c>
      <c r="E84" s="106" t="s">
        <v>180</v>
      </c>
      <c r="F84" s="1"/>
    </row>
    <row r="85" spans="1:6" s="87" customFormat="1" x14ac:dyDescent="0.2">
      <c r="A85" s="144" t="s">
        <v>198</v>
      </c>
      <c r="B85" s="146">
        <v>104</v>
      </c>
      <c r="C85" s="105" t="s">
        <v>199</v>
      </c>
      <c r="D85" s="105" t="s">
        <v>261</v>
      </c>
      <c r="E85" s="106" t="s">
        <v>180</v>
      </c>
      <c r="F85" s="1"/>
    </row>
    <row r="86" spans="1:6" s="87" customFormat="1" x14ac:dyDescent="0.2">
      <c r="A86" s="144" t="s">
        <v>198</v>
      </c>
      <c r="B86" s="146">
        <v>312</v>
      </c>
      <c r="C86" s="105" t="s">
        <v>199</v>
      </c>
      <c r="D86" s="105" t="s">
        <v>161</v>
      </c>
      <c r="E86" s="106" t="s">
        <v>180</v>
      </c>
      <c r="F86" s="1"/>
    </row>
    <row r="87" spans="1:6" s="87" customFormat="1" x14ac:dyDescent="0.2">
      <c r="A87" s="144" t="s">
        <v>198</v>
      </c>
      <c r="B87" s="146">
        <v>8</v>
      </c>
      <c r="C87" s="105" t="s">
        <v>199</v>
      </c>
      <c r="D87" s="105" t="s">
        <v>164</v>
      </c>
      <c r="E87" s="106" t="s">
        <v>180</v>
      </c>
      <c r="F87" s="1"/>
    </row>
    <row r="88" spans="1:6" s="87" customFormat="1" ht="25.5" x14ac:dyDescent="0.2">
      <c r="A88" s="144" t="s">
        <v>200</v>
      </c>
      <c r="B88" s="146">
        <v>78</v>
      </c>
      <c r="C88" s="105" t="s">
        <v>265</v>
      </c>
      <c r="D88" s="105" t="s">
        <v>174</v>
      </c>
      <c r="E88" s="106" t="s">
        <v>196</v>
      </c>
      <c r="F88" s="1"/>
    </row>
    <row r="89" spans="1:6" s="87" customFormat="1" ht="25.5" x14ac:dyDescent="0.2">
      <c r="A89" s="144" t="s">
        <v>200</v>
      </c>
      <c r="B89" s="146">
        <v>286</v>
      </c>
      <c r="C89" s="105" t="s">
        <v>266</v>
      </c>
      <c r="D89" s="105" t="s">
        <v>158</v>
      </c>
      <c r="E89" s="106" t="s">
        <v>196</v>
      </c>
      <c r="F89" s="1"/>
    </row>
    <row r="90" spans="1:6" s="87" customFormat="1" ht="25.5" x14ac:dyDescent="0.2">
      <c r="A90" s="144" t="s">
        <v>200</v>
      </c>
      <c r="B90" s="146">
        <v>903</v>
      </c>
      <c r="C90" s="105" t="s">
        <v>266</v>
      </c>
      <c r="D90" s="105" t="s">
        <v>160</v>
      </c>
      <c r="E90" s="106" t="s">
        <v>196</v>
      </c>
      <c r="F90" s="1"/>
    </row>
    <row r="91" spans="1:6" s="87" customFormat="1" ht="25.5" x14ac:dyDescent="0.2">
      <c r="A91" s="144" t="s">
        <v>200</v>
      </c>
      <c r="B91" s="146">
        <v>18</v>
      </c>
      <c r="C91" s="105" t="s">
        <v>266</v>
      </c>
      <c r="D91" s="105" t="s">
        <v>261</v>
      </c>
      <c r="E91" s="106" t="s">
        <v>196</v>
      </c>
      <c r="F91" s="1"/>
    </row>
    <row r="92" spans="1:6" s="87" customFormat="1" ht="25.5" x14ac:dyDescent="0.2">
      <c r="A92" s="144" t="s">
        <v>200</v>
      </c>
      <c r="B92" s="146">
        <v>169</v>
      </c>
      <c r="C92" s="105" t="s">
        <v>266</v>
      </c>
      <c r="D92" s="105" t="s">
        <v>197</v>
      </c>
      <c r="E92" s="106" t="s">
        <v>196</v>
      </c>
      <c r="F92" s="1"/>
    </row>
    <row r="93" spans="1:6" s="87" customFormat="1" ht="25.5" x14ac:dyDescent="0.2">
      <c r="A93" s="144" t="s">
        <v>200</v>
      </c>
      <c r="B93" s="146">
        <v>135</v>
      </c>
      <c r="C93" s="105" t="s">
        <v>266</v>
      </c>
      <c r="D93" s="105" t="s">
        <v>161</v>
      </c>
      <c r="E93" s="106" t="s">
        <v>196</v>
      </c>
      <c r="F93" s="1"/>
    </row>
    <row r="94" spans="1:6" ht="19.5" customHeight="1" x14ac:dyDescent="0.2">
      <c r="A94" s="117" t="s">
        <v>147</v>
      </c>
      <c r="B94" s="147">
        <f>SUM(B27:B93)</f>
        <v>14027</v>
      </c>
      <c r="C94" s="118"/>
      <c r="D94" s="160"/>
      <c r="E94" s="160"/>
      <c r="F94" s="46"/>
    </row>
    <row r="95" spans="1:6" ht="10.5" customHeight="1" x14ac:dyDescent="0.2">
      <c r="A95" s="29"/>
      <c r="B95" s="24"/>
      <c r="C95" s="29"/>
      <c r="D95" s="29"/>
      <c r="E95" s="29"/>
      <c r="F95" s="29"/>
    </row>
    <row r="96" spans="1:6" ht="24.75" customHeight="1" x14ac:dyDescent="0.2">
      <c r="A96" s="161" t="s">
        <v>40</v>
      </c>
      <c r="B96" s="161"/>
      <c r="C96" s="161"/>
      <c r="D96" s="161"/>
      <c r="E96" s="161"/>
      <c r="F96" s="46"/>
    </row>
    <row r="97" spans="1:6" ht="27" customHeight="1" x14ac:dyDescent="0.2">
      <c r="A97" s="37" t="s">
        <v>45</v>
      </c>
      <c r="B97" s="37" t="s">
        <v>28</v>
      </c>
      <c r="C97" s="37" t="s">
        <v>142</v>
      </c>
      <c r="D97" s="37" t="s">
        <v>82</v>
      </c>
      <c r="E97" s="37" t="s">
        <v>70</v>
      </c>
      <c r="F97" s="49"/>
    </row>
    <row r="98" spans="1:6" s="87" customFormat="1" ht="25.5" x14ac:dyDescent="0.2">
      <c r="A98" s="144">
        <v>43349</v>
      </c>
      <c r="B98" s="146">
        <v>22</v>
      </c>
      <c r="C98" s="105" t="s">
        <v>214</v>
      </c>
      <c r="D98" s="105" t="s">
        <v>161</v>
      </c>
      <c r="E98" s="106" t="s">
        <v>215</v>
      </c>
      <c r="F98" s="1"/>
    </row>
    <row r="99" spans="1:6" s="87" customFormat="1" x14ac:dyDescent="0.2">
      <c r="A99" s="144">
        <v>43426</v>
      </c>
      <c r="B99" s="146">
        <v>12</v>
      </c>
      <c r="C99" s="105" t="s">
        <v>216</v>
      </c>
      <c r="D99" s="105" t="s">
        <v>161</v>
      </c>
      <c r="E99" s="106" t="s">
        <v>215</v>
      </c>
      <c r="F99" s="1"/>
    </row>
    <row r="100" spans="1:6" s="87" customFormat="1" x14ac:dyDescent="0.2">
      <c r="A100" s="144">
        <v>43426</v>
      </c>
      <c r="B100" s="146">
        <v>8</v>
      </c>
      <c r="C100" s="105" t="s">
        <v>216</v>
      </c>
      <c r="D100" s="105" t="s">
        <v>164</v>
      </c>
      <c r="E100" s="106" t="s">
        <v>215</v>
      </c>
      <c r="F100" s="1"/>
    </row>
    <row r="101" spans="1:6" s="87" customFormat="1" x14ac:dyDescent="0.2">
      <c r="A101" s="144">
        <v>43537</v>
      </c>
      <c r="B101" s="146">
        <v>6</v>
      </c>
      <c r="C101" s="105" t="s">
        <v>217</v>
      </c>
      <c r="D101" s="105" t="s">
        <v>164</v>
      </c>
      <c r="E101" s="106" t="s">
        <v>215</v>
      </c>
      <c r="F101" s="1"/>
    </row>
    <row r="102" spans="1:6" s="87" customFormat="1" x14ac:dyDescent="0.2">
      <c r="A102" s="144">
        <v>43558</v>
      </c>
      <c r="B102" s="146">
        <v>9</v>
      </c>
      <c r="C102" s="105" t="s">
        <v>218</v>
      </c>
      <c r="D102" s="105" t="s">
        <v>164</v>
      </c>
      <c r="E102" s="106" t="s">
        <v>215</v>
      </c>
      <c r="F102" s="1"/>
    </row>
    <row r="103" spans="1:6" ht="19.5" customHeight="1" x14ac:dyDescent="0.2">
      <c r="A103" s="117" t="s">
        <v>145</v>
      </c>
      <c r="B103" s="147">
        <f>SUM(B98:B102)</f>
        <v>57</v>
      </c>
      <c r="C103" s="118"/>
      <c r="D103" s="160"/>
      <c r="E103" s="160"/>
      <c r="F103" s="46"/>
    </row>
    <row r="104" spans="1:6" ht="10.5" customHeight="1" x14ac:dyDescent="0.2">
      <c r="A104" s="29"/>
      <c r="B104" s="148"/>
      <c r="C104" s="24"/>
      <c r="D104" s="29"/>
      <c r="E104" s="29"/>
      <c r="F104" s="29"/>
    </row>
    <row r="105" spans="1:6" ht="34.5" customHeight="1" x14ac:dyDescent="0.2">
      <c r="A105" s="50" t="s">
        <v>1</v>
      </c>
      <c r="B105" s="149">
        <f>B23+B94+B103</f>
        <v>30659</v>
      </c>
      <c r="C105" s="51"/>
      <c r="D105" s="51"/>
      <c r="E105" s="51"/>
      <c r="F105" s="28"/>
    </row>
    <row r="106" spans="1:6" hidden="1" x14ac:dyDescent="0.2">
      <c r="A106" s="29"/>
      <c r="B106" s="24"/>
      <c r="C106" s="29"/>
      <c r="D106" s="29"/>
      <c r="E106" s="29"/>
      <c r="F106" s="29"/>
    </row>
    <row r="107" spans="1:6" hidden="1" x14ac:dyDescent="0.2">
      <c r="A107" s="52"/>
      <c r="B107" s="27"/>
      <c r="C107" s="28"/>
      <c r="D107" s="28"/>
      <c r="E107" s="28"/>
      <c r="F107" s="29"/>
    </row>
    <row r="108" spans="1:6" ht="12.6" hidden="1" customHeight="1" x14ac:dyDescent="0.2">
      <c r="A108" s="25"/>
      <c r="B108" s="53"/>
      <c r="C108" s="53"/>
      <c r="D108" s="34"/>
      <c r="E108" s="34"/>
      <c r="F108" s="29"/>
    </row>
    <row r="109" spans="1:6" ht="12.95" hidden="1" customHeight="1" x14ac:dyDescent="0.2">
      <c r="A109" s="33"/>
      <c r="B109" s="29"/>
      <c r="C109" s="34"/>
      <c r="D109" s="29"/>
      <c r="E109" s="34"/>
      <c r="F109" s="29"/>
    </row>
    <row r="110" spans="1:6" hidden="1" x14ac:dyDescent="0.2">
      <c r="A110" s="33"/>
      <c r="B110" s="34"/>
      <c r="C110" s="34"/>
      <c r="D110" s="34"/>
      <c r="E110" s="54"/>
      <c r="F110" s="46"/>
    </row>
    <row r="111" spans="1:6" hidden="1" x14ac:dyDescent="0.2">
      <c r="A111" s="25"/>
      <c r="B111" s="27"/>
      <c r="C111" s="28"/>
      <c r="D111" s="28"/>
      <c r="E111" s="28"/>
      <c r="F111" s="29"/>
    </row>
    <row r="112" spans="1:6" ht="12.95" hidden="1" customHeight="1" x14ac:dyDescent="0.2">
      <c r="A112" s="33"/>
      <c r="B112" s="29"/>
      <c r="C112" s="34"/>
      <c r="D112" s="29"/>
      <c r="E112" s="34"/>
      <c r="F112" s="29"/>
    </row>
    <row r="113" spans="1:6" hidden="1" x14ac:dyDescent="0.2">
      <c r="A113" s="33"/>
      <c r="B113" s="34"/>
      <c r="C113" s="34"/>
      <c r="D113" s="34"/>
      <c r="E113" s="54"/>
      <c r="F113" s="46"/>
    </row>
    <row r="114" spans="1:6" hidden="1" x14ac:dyDescent="0.2">
      <c r="A114" s="38"/>
      <c r="B114" s="38"/>
      <c r="C114" s="38"/>
      <c r="D114" s="38"/>
      <c r="E114" s="54"/>
      <c r="F114" s="46"/>
    </row>
    <row r="115" spans="1:6" hidden="1" x14ac:dyDescent="0.2">
      <c r="A115" s="41"/>
      <c r="B115" s="29"/>
      <c r="C115" s="29"/>
      <c r="D115" s="29"/>
      <c r="E115" s="46"/>
      <c r="F115" s="46"/>
    </row>
    <row r="116" spans="1:6" hidden="1" x14ac:dyDescent="0.2">
      <c r="A116" s="41"/>
      <c r="B116" s="29"/>
      <c r="C116" s="29"/>
      <c r="D116" s="29"/>
      <c r="E116" s="46"/>
      <c r="F116" s="46"/>
    </row>
    <row r="117" spans="1:6" hidden="1" x14ac:dyDescent="0.2"/>
    <row r="118" spans="1:6" hidden="1" x14ac:dyDescent="0.2"/>
    <row r="119" spans="1:6" hidden="1" x14ac:dyDescent="0.2"/>
    <row r="120" spans="1:6" hidden="1" x14ac:dyDescent="0.2"/>
    <row r="121" spans="1:6" ht="12.75" hidden="1" customHeight="1" x14ac:dyDescent="0.2"/>
    <row r="122" spans="1:6" hidden="1" x14ac:dyDescent="0.2"/>
    <row r="123" spans="1:6" hidden="1" x14ac:dyDescent="0.2"/>
    <row r="124" spans="1:6" hidden="1" x14ac:dyDescent="0.2">
      <c r="A124" s="55"/>
      <c r="B124" s="46"/>
      <c r="C124" s="46"/>
      <c r="D124" s="46"/>
      <c r="E124" s="46"/>
      <c r="F124" s="46"/>
    </row>
    <row r="125" spans="1:6" hidden="1" x14ac:dyDescent="0.2">
      <c r="A125" s="55"/>
      <c r="B125" s="46"/>
      <c r="C125" s="46"/>
      <c r="D125" s="46"/>
      <c r="E125" s="46"/>
      <c r="F125" s="46"/>
    </row>
    <row r="126" spans="1:6" hidden="1" x14ac:dyDescent="0.2">
      <c r="A126" s="55"/>
      <c r="B126" s="46"/>
      <c r="C126" s="46"/>
      <c r="D126" s="46"/>
      <c r="E126" s="46"/>
      <c r="F126" s="46"/>
    </row>
    <row r="127" spans="1:6" hidden="1" x14ac:dyDescent="0.2">
      <c r="A127" s="55"/>
      <c r="B127" s="46"/>
      <c r="C127" s="46"/>
      <c r="D127" s="46"/>
      <c r="E127" s="46"/>
      <c r="F127" s="46"/>
    </row>
    <row r="128" spans="1:6" hidden="1" x14ac:dyDescent="0.2">
      <c r="A128" s="55"/>
      <c r="B128" s="46"/>
      <c r="C128" s="46"/>
      <c r="D128" s="46"/>
      <c r="E128" s="46"/>
      <c r="F128" s="46"/>
    </row>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sheetData>
  <sheetProtection formatCells="0" formatRows="0" insertColumns="0" insertRows="0" deleteRows="0"/>
  <mergeCells count="15">
    <mergeCell ref="B7:E7"/>
    <mergeCell ref="B5:E5"/>
    <mergeCell ref="D103:E103"/>
    <mergeCell ref="A1:E1"/>
    <mergeCell ref="A25:E25"/>
    <mergeCell ref="A96:E96"/>
    <mergeCell ref="B2:E2"/>
    <mergeCell ref="B3:E3"/>
    <mergeCell ref="B4:E4"/>
    <mergeCell ref="A8:E8"/>
    <mergeCell ref="A9:E9"/>
    <mergeCell ref="B6:E6"/>
    <mergeCell ref="D23:E23"/>
    <mergeCell ref="D94:E94"/>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98:A102 A27:A93 A12:A22">
      <formula1>$B$4</formula1>
      <formula2>$B$5</formula2>
    </dataValidation>
    <dataValidation allowBlank="1" showInputMessage="1" showErrorMessage="1" prompt="Insert additional rows as needed:_x000a_- 'right click' on a row number (left of screen)_x000a_- select 'Insert' (this will insert a row above it)" sqref="A97 A26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B12:B22 B27:B93 B98:B102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sqref="A1:E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hidden="1" customWidth="1"/>
    <col min="7" max="10" width="9.140625" style="17" hidden="1" customWidth="1"/>
    <col min="11" max="13" width="0" style="17" hidden="1" customWidth="1"/>
    <col min="14" max="16384" width="0" style="17" hidden="1"/>
  </cols>
  <sheetData>
    <row r="1" spans="1:6" ht="26.25" customHeight="1" x14ac:dyDescent="0.2">
      <c r="A1" s="156" t="s">
        <v>6</v>
      </c>
      <c r="B1" s="156"/>
      <c r="C1" s="156"/>
      <c r="D1" s="156"/>
      <c r="E1" s="156"/>
      <c r="F1" s="40"/>
    </row>
    <row r="2" spans="1:6" ht="21" customHeight="1" x14ac:dyDescent="0.2">
      <c r="A2" s="4" t="s">
        <v>2</v>
      </c>
      <c r="B2" s="159" t="s">
        <v>155</v>
      </c>
      <c r="C2" s="159"/>
      <c r="D2" s="159"/>
      <c r="E2" s="159"/>
      <c r="F2" s="40"/>
    </row>
    <row r="3" spans="1:6" ht="21" customHeight="1" x14ac:dyDescent="0.2">
      <c r="A3" s="4" t="s">
        <v>3</v>
      </c>
      <c r="B3" s="159" t="s">
        <v>156</v>
      </c>
      <c r="C3" s="159"/>
      <c r="D3" s="159"/>
      <c r="E3" s="159"/>
      <c r="F3" s="40"/>
    </row>
    <row r="4" spans="1:6" ht="21" customHeight="1" x14ac:dyDescent="0.2">
      <c r="A4" s="4" t="s">
        <v>71</v>
      </c>
      <c r="B4" s="159">
        <f>'Summary and sign-off'!B4:F4</f>
        <v>43282</v>
      </c>
      <c r="C4" s="159"/>
      <c r="D4" s="159"/>
      <c r="E4" s="159"/>
      <c r="F4" s="40"/>
    </row>
    <row r="5" spans="1:6" ht="21" customHeight="1" x14ac:dyDescent="0.2">
      <c r="A5" s="4" t="s">
        <v>72</v>
      </c>
      <c r="B5" s="159">
        <f>'Summary and sign-off'!B5:F5</f>
        <v>43646</v>
      </c>
      <c r="C5" s="159"/>
      <c r="D5" s="159"/>
      <c r="E5" s="159"/>
      <c r="F5" s="40"/>
    </row>
    <row r="6" spans="1:6" ht="21" customHeight="1" x14ac:dyDescent="0.2">
      <c r="A6" s="4" t="s">
        <v>26</v>
      </c>
      <c r="B6" s="154" t="s">
        <v>58</v>
      </c>
      <c r="C6" s="154"/>
      <c r="D6" s="154"/>
      <c r="E6" s="154"/>
      <c r="F6" s="40"/>
    </row>
    <row r="7" spans="1:6" ht="21" customHeight="1" x14ac:dyDescent="0.2">
      <c r="A7" s="4" t="s">
        <v>99</v>
      </c>
      <c r="B7" s="154" t="s">
        <v>111</v>
      </c>
      <c r="C7" s="154"/>
      <c r="D7" s="154"/>
      <c r="E7" s="154"/>
      <c r="F7" s="40"/>
    </row>
    <row r="8" spans="1:6" ht="35.25" customHeight="1" x14ac:dyDescent="0.25">
      <c r="A8" s="169" t="s">
        <v>149</v>
      </c>
      <c r="B8" s="169"/>
      <c r="C8" s="170"/>
      <c r="D8" s="170"/>
      <c r="E8" s="170"/>
      <c r="F8" s="42"/>
    </row>
    <row r="9" spans="1:6" ht="35.25" customHeight="1" x14ac:dyDescent="0.25">
      <c r="A9" s="167" t="s">
        <v>130</v>
      </c>
      <c r="B9" s="168"/>
      <c r="C9" s="168"/>
      <c r="D9" s="168"/>
      <c r="E9" s="168"/>
      <c r="F9" s="42"/>
    </row>
    <row r="10" spans="1:6" ht="27" customHeight="1" x14ac:dyDescent="0.2">
      <c r="A10" s="37" t="s">
        <v>150</v>
      </c>
      <c r="B10" s="37" t="s">
        <v>28</v>
      </c>
      <c r="C10" s="37" t="s">
        <v>83</v>
      </c>
      <c r="D10" s="37" t="s">
        <v>81</v>
      </c>
      <c r="E10" s="37" t="s">
        <v>70</v>
      </c>
      <c r="F10" s="25"/>
    </row>
    <row r="11" spans="1:6" s="87" customFormat="1" x14ac:dyDescent="0.2">
      <c r="A11" s="144">
        <v>43564</v>
      </c>
      <c r="B11" s="146">
        <v>44</v>
      </c>
      <c r="C11" s="109" t="s">
        <v>219</v>
      </c>
      <c r="D11" s="109" t="s">
        <v>220</v>
      </c>
      <c r="E11" s="110" t="s">
        <v>215</v>
      </c>
      <c r="F11" s="2"/>
    </row>
    <row r="12" spans="1:6" ht="34.5" customHeight="1" x14ac:dyDescent="0.2">
      <c r="A12" s="88" t="s">
        <v>124</v>
      </c>
      <c r="B12" s="150">
        <f>SUM(B11:B11)</f>
        <v>44</v>
      </c>
      <c r="C12" s="116"/>
      <c r="D12" s="160"/>
      <c r="E12" s="160"/>
      <c r="F12" s="2"/>
    </row>
    <row r="13" spans="1:6" hidden="1" x14ac:dyDescent="0.2">
      <c r="A13" s="23"/>
      <c r="B13" s="22"/>
      <c r="C13" s="22"/>
      <c r="D13" s="22"/>
      <c r="E13" s="22"/>
      <c r="F13" s="40"/>
    </row>
    <row r="14" spans="1:6" hidden="1" x14ac:dyDescent="0.2">
      <c r="A14" s="23"/>
      <c r="B14" s="24"/>
      <c r="C14" s="29"/>
      <c r="D14" s="22"/>
      <c r="E14" s="22"/>
      <c r="F14" s="40"/>
    </row>
    <row r="15" spans="1:6" ht="12.75" hidden="1" customHeight="1" x14ac:dyDescent="0.2">
      <c r="A15" s="25"/>
      <c r="B15" s="25"/>
      <c r="C15" s="25"/>
      <c r="D15" s="25"/>
      <c r="E15" s="25"/>
      <c r="F15" s="40"/>
    </row>
    <row r="16" spans="1:6" hidden="1" x14ac:dyDescent="0.2">
      <c r="A16" s="25"/>
      <c r="B16" s="33"/>
      <c r="C16" s="43"/>
      <c r="D16" s="44"/>
      <c r="E16" s="44"/>
      <c r="F16" s="40"/>
    </row>
    <row r="17" spans="1:6" hidden="1" x14ac:dyDescent="0.2">
      <c r="A17" s="25"/>
      <c r="B17" s="27"/>
      <c r="C17" s="28"/>
      <c r="D17" s="28"/>
      <c r="E17" s="28"/>
      <c r="F17" s="29"/>
    </row>
    <row r="18" spans="1:6" hidden="1" x14ac:dyDescent="0.2">
      <c r="A18" s="33"/>
      <c r="B18" s="33"/>
      <c r="C18" s="43"/>
      <c r="D18" s="43"/>
      <c r="E18" s="43"/>
      <c r="F18" s="40"/>
    </row>
    <row r="19" spans="1:6" ht="12.75" hidden="1" customHeight="1" x14ac:dyDescent="0.2">
      <c r="A19" s="33"/>
      <c r="B19" s="33"/>
      <c r="C19" s="45"/>
      <c r="D19" s="45"/>
      <c r="E19" s="35"/>
      <c r="F19" s="40"/>
    </row>
    <row r="20" spans="1:6" hidden="1" x14ac:dyDescent="0.2">
      <c r="A20" s="22"/>
      <c r="B20" s="22"/>
      <c r="C20" s="22"/>
      <c r="D20" s="22"/>
      <c r="E20" s="22"/>
      <c r="F20" s="40"/>
    </row>
    <row r="21" spans="1:6" hidden="1" x14ac:dyDescent="0.2"/>
    <row r="22" spans="1:6" hidden="1" x14ac:dyDescent="0.2"/>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sheetData>
  <sheetProtection formatCells="0" insertRows="0" deleteRows="0"/>
  <mergeCells count="10">
    <mergeCell ref="D12:E12"/>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73"/>
  <sheetViews>
    <sheetView zoomScaleNormal="100" workbookViewId="0">
      <selection sqref="A1:E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hidden="1" customWidth="1"/>
    <col min="7" max="10" width="9.140625" style="17" hidden="1" customWidth="1"/>
    <col min="11" max="13" width="0" style="17" hidden="1" customWidth="1"/>
    <col min="14" max="16384" width="9.140625" style="17" hidden="1"/>
  </cols>
  <sheetData>
    <row r="1" spans="1:6" ht="26.25" customHeight="1" x14ac:dyDescent="0.2">
      <c r="A1" s="156" t="s">
        <v>6</v>
      </c>
      <c r="B1" s="156"/>
      <c r="C1" s="156"/>
      <c r="D1" s="156"/>
      <c r="E1" s="156"/>
      <c r="F1" s="26"/>
    </row>
    <row r="2" spans="1:6" ht="21" customHeight="1" x14ac:dyDescent="0.2">
      <c r="A2" s="4" t="s">
        <v>2</v>
      </c>
      <c r="B2" s="159" t="s">
        <v>155</v>
      </c>
      <c r="C2" s="159"/>
      <c r="D2" s="159"/>
      <c r="E2" s="159"/>
      <c r="F2" s="26"/>
    </row>
    <row r="3" spans="1:6" ht="21" customHeight="1" x14ac:dyDescent="0.2">
      <c r="A3" s="4" t="s">
        <v>3</v>
      </c>
      <c r="B3" s="159" t="s">
        <v>156</v>
      </c>
      <c r="C3" s="159"/>
      <c r="D3" s="159"/>
      <c r="E3" s="159"/>
      <c r="F3" s="26"/>
    </row>
    <row r="4" spans="1:6" ht="21" customHeight="1" x14ac:dyDescent="0.2">
      <c r="A4" s="4" t="s">
        <v>71</v>
      </c>
      <c r="B4" s="159">
        <f>'Summary and sign-off'!B4:F4</f>
        <v>43282</v>
      </c>
      <c r="C4" s="159"/>
      <c r="D4" s="159"/>
      <c r="E4" s="159"/>
      <c r="F4" s="26"/>
    </row>
    <row r="5" spans="1:6" ht="21" customHeight="1" x14ac:dyDescent="0.2">
      <c r="A5" s="4" t="s">
        <v>72</v>
      </c>
      <c r="B5" s="159">
        <f>'Summary and sign-off'!B5:F5</f>
        <v>43646</v>
      </c>
      <c r="C5" s="159"/>
      <c r="D5" s="159"/>
      <c r="E5" s="159"/>
      <c r="F5" s="26"/>
    </row>
    <row r="6" spans="1:6" ht="21" customHeight="1" x14ac:dyDescent="0.2">
      <c r="A6" s="4" t="s">
        <v>26</v>
      </c>
      <c r="B6" s="154" t="s">
        <v>58</v>
      </c>
      <c r="C6" s="154"/>
      <c r="D6" s="154"/>
      <c r="E6" s="154"/>
      <c r="F6" s="36"/>
    </row>
    <row r="7" spans="1:6" ht="21" customHeight="1" x14ac:dyDescent="0.2">
      <c r="A7" s="4" t="s">
        <v>99</v>
      </c>
      <c r="B7" s="154" t="s">
        <v>111</v>
      </c>
      <c r="C7" s="154"/>
      <c r="D7" s="154"/>
      <c r="E7" s="154"/>
      <c r="F7" s="36"/>
    </row>
    <row r="8" spans="1:6" ht="35.25" customHeight="1" x14ac:dyDescent="0.2">
      <c r="A8" s="163" t="s">
        <v>0</v>
      </c>
      <c r="B8" s="163"/>
      <c r="C8" s="170"/>
      <c r="D8" s="170"/>
      <c r="E8" s="170"/>
      <c r="F8" s="26"/>
    </row>
    <row r="9" spans="1:6" ht="35.25" customHeight="1" x14ac:dyDescent="0.2">
      <c r="A9" s="171" t="s">
        <v>122</v>
      </c>
      <c r="B9" s="172"/>
      <c r="C9" s="172"/>
      <c r="D9" s="172"/>
      <c r="E9" s="172"/>
      <c r="F9" s="26"/>
    </row>
    <row r="10" spans="1:6" ht="27" customHeight="1" x14ac:dyDescent="0.2">
      <c r="A10" s="37" t="s">
        <v>45</v>
      </c>
      <c r="B10" s="37" t="s">
        <v>28</v>
      </c>
      <c r="C10" s="37" t="s">
        <v>46</v>
      </c>
      <c r="D10" s="37" t="s">
        <v>151</v>
      </c>
      <c r="E10" s="37" t="s">
        <v>70</v>
      </c>
      <c r="F10" s="38"/>
    </row>
    <row r="11" spans="1:6" s="87" customFormat="1" x14ac:dyDescent="0.2">
      <c r="A11" s="144">
        <v>43312</v>
      </c>
      <c r="B11" s="146">
        <v>1</v>
      </c>
      <c r="C11" s="109" t="s">
        <v>221</v>
      </c>
      <c r="D11" s="109" t="s">
        <v>222</v>
      </c>
      <c r="E11" s="110" t="s">
        <v>257</v>
      </c>
      <c r="F11" s="3"/>
    </row>
    <row r="12" spans="1:6" s="87" customFormat="1" x14ac:dyDescent="0.2">
      <c r="A12" s="144">
        <v>43312</v>
      </c>
      <c r="B12" s="146">
        <v>41</v>
      </c>
      <c r="C12" s="109" t="s">
        <v>223</v>
      </c>
      <c r="D12" s="109" t="s">
        <v>222</v>
      </c>
      <c r="E12" s="110" t="s">
        <v>257</v>
      </c>
      <c r="F12" s="3"/>
    </row>
    <row r="13" spans="1:6" s="87" customFormat="1" x14ac:dyDescent="0.2">
      <c r="A13" s="144">
        <v>43312</v>
      </c>
      <c r="B13" s="146">
        <v>17</v>
      </c>
      <c r="C13" s="109" t="s">
        <v>224</v>
      </c>
      <c r="D13" s="109" t="s">
        <v>225</v>
      </c>
      <c r="E13" s="110" t="s">
        <v>257</v>
      </c>
      <c r="F13" s="3"/>
    </row>
    <row r="14" spans="1:6" s="87" customFormat="1" x14ac:dyDescent="0.2">
      <c r="A14" s="144">
        <v>43343</v>
      </c>
      <c r="B14" s="146">
        <v>32</v>
      </c>
      <c r="C14" s="109" t="s">
        <v>226</v>
      </c>
      <c r="D14" s="109" t="s">
        <v>222</v>
      </c>
      <c r="E14" s="110" t="s">
        <v>257</v>
      </c>
      <c r="F14" s="3"/>
    </row>
    <row r="15" spans="1:6" s="87" customFormat="1" x14ac:dyDescent="0.2">
      <c r="A15" s="144">
        <v>43343</v>
      </c>
      <c r="B15" s="146">
        <v>41</v>
      </c>
      <c r="C15" s="109" t="s">
        <v>227</v>
      </c>
      <c r="D15" s="109" t="s">
        <v>222</v>
      </c>
      <c r="E15" s="110" t="s">
        <v>257</v>
      </c>
      <c r="F15" s="3"/>
    </row>
    <row r="16" spans="1:6" s="87" customFormat="1" x14ac:dyDescent="0.2">
      <c r="A16" s="144">
        <v>43343</v>
      </c>
      <c r="B16" s="146">
        <v>17</v>
      </c>
      <c r="C16" s="109" t="s">
        <v>228</v>
      </c>
      <c r="D16" s="109" t="s">
        <v>225</v>
      </c>
      <c r="E16" s="110" t="s">
        <v>257</v>
      </c>
      <c r="F16" s="3"/>
    </row>
    <row r="17" spans="1:6" s="87" customFormat="1" x14ac:dyDescent="0.2">
      <c r="A17" s="144">
        <v>43373</v>
      </c>
      <c r="B17" s="146">
        <v>1</v>
      </c>
      <c r="C17" s="109" t="s">
        <v>229</v>
      </c>
      <c r="D17" s="109" t="s">
        <v>222</v>
      </c>
      <c r="E17" s="110" t="s">
        <v>257</v>
      </c>
      <c r="F17" s="3"/>
    </row>
    <row r="18" spans="1:6" s="87" customFormat="1" x14ac:dyDescent="0.2">
      <c r="A18" s="144">
        <v>43373</v>
      </c>
      <c r="B18" s="146">
        <v>41</v>
      </c>
      <c r="C18" s="109" t="s">
        <v>230</v>
      </c>
      <c r="D18" s="109" t="s">
        <v>222</v>
      </c>
      <c r="E18" s="110" t="s">
        <v>257</v>
      </c>
      <c r="F18" s="3"/>
    </row>
    <row r="19" spans="1:6" s="87" customFormat="1" x14ac:dyDescent="0.2">
      <c r="A19" s="144">
        <v>43373</v>
      </c>
      <c r="B19" s="146">
        <v>17</v>
      </c>
      <c r="C19" s="109" t="s">
        <v>231</v>
      </c>
      <c r="D19" s="109" t="s">
        <v>225</v>
      </c>
      <c r="E19" s="110" t="s">
        <v>257</v>
      </c>
      <c r="F19" s="3"/>
    </row>
    <row r="20" spans="1:6" s="87" customFormat="1" x14ac:dyDescent="0.2">
      <c r="A20" s="144">
        <v>43404</v>
      </c>
      <c r="B20" s="146">
        <v>1</v>
      </c>
      <c r="C20" s="109" t="s">
        <v>232</v>
      </c>
      <c r="D20" s="109" t="s">
        <v>222</v>
      </c>
      <c r="E20" s="110" t="s">
        <v>257</v>
      </c>
      <c r="F20" s="3"/>
    </row>
    <row r="21" spans="1:6" s="87" customFormat="1" x14ac:dyDescent="0.2">
      <c r="A21" s="144">
        <v>43404</v>
      </c>
      <c r="B21" s="146">
        <v>41</v>
      </c>
      <c r="C21" s="109" t="s">
        <v>233</v>
      </c>
      <c r="D21" s="109" t="s">
        <v>222</v>
      </c>
      <c r="E21" s="110" t="s">
        <v>257</v>
      </c>
      <c r="F21" s="3"/>
    </row>
    <row r="22" spans="1:6" s="87" customFormat="1" x14ac:dyDescent="0.2">
      <c r="A22" s="144">
        <v>43404</v>
      </c>
      <c r="B22" s="146">
        <v>17</v>
      </c>
      <c r="C22" s="109" t="s">
        <v>234</v>
      </c>
      <c r="D22" s="109" t="s">
        <v>225</v>
      </c>
      <c r="E22" s="110" t="s">
        <v>257</v>
      </c>
      <c r="F22" s="3"/>
    </row>
    <row r="23" spans="1:6" s="87" customFormat="1" x14ac:dyDescent="0.2">
      <c r="A23" s="144">
        <v>43434</v>
      </c>
      <c r="B23" s="146">
        <v>40</v>
      </c>
      <c r="C23" s="109" t="s">
        <v>235</v>
      </c>
      <c r="D23" s="109" t="s">
        <v>222</v>
      </c>
      <c r="E23" s="110" t="s">
        <v>257</v>
      </c>
      <c r="F23" s="3"/>
    </row>
    <row r="24" spans="1:6" s="87" customFormat="1" x14ac:dyDescent="0.2">
      <c r="A24" s="144">
        <v>43434</v>
      </c>
      <c r="B24" s="146">
        <v>41</v>
      </c>
      <c r="C24" s="109" t="s">
        <v>236</v>
      </c>
      <c r="D24" s="109" t="s">
        <v>222</v>
      </c>
      <c r="E24" s="110" t="s">
        <v>257</v>
      </c>
      <c r="F24" s="3"/>
    </row>
    <row r="25" spans="1:6" s="87" customFormat="1" x14ac:dyDescent="0.2">
      <c r="A25" s="144">
        <v>43434</v>
      </c>
      <c r="B25" s="146">
        <v>17</v>
      </c>
      <c r="C25" s="109" t="s">
        <v>237</v>
      </c>
      <c r="D25" s="109" t="s">
        <v>225</v>
      </c>
      <c r="E25" s="110" t="s">
        <v>257</v>
      </c>
      <c r="F25" s="3"/>
    </row>
    <row r="26" spans="1:6" s="87" customFormat="1" x14ac:dyDescent="0.2">
      <c r="A26" s="144">
        <v>43465</v>
      </c>
      <c r="B26" s="146">
        <v>2</v>
      </c>
      <c r="C26" s="109" t="s">
        <v>238</v>
      </c>
      <c r="D26" s="109" t="s">
        <v>222</v>
      </c>
      <c r="E26" s="110" t="s">
        <v>257</v>
      </c>
      <c r="F26" s="3"/>
    </row>
    <row r="27" spans="1:6" s="87" customFormat="1" x14ac:dyDescent="0.2">
      <c r="A27" s="144">
        <v>43465</v>
      </c>
      <c r="B27" s="146">
        <v>41</v>
      </c>
      <c r="C27" s="109" t="s">
        <v>239</v>
      </c>
      <c r="D27" s="109" t="s">
        <v>222</v>
      </c>
      <c r="E27" s="110" t="s">
        <v>257</v>
      </c>
      <c r="F27" s="3"/>
    </row>
    <row r="28" spans="1:6" s="87" customFormat="1" x14ac:dyDescent="0.2">
      <c r="A28" s="144">
        <v>43465</v>
      </c>
      <c r="B28" s="146">
        <v>17</v>
      </c>
      <c r="C28" s="109" t="s">
        <v>240</v>
      </c>
      <c r="D28" s="109" t="s">
        <v>225</v>
      </c>
      <c r="E28" s="110" t="s">
        <v>257</v>
      </c>
      <c r="F28" s="3"/>
    </row>
    <row r="29" spans="1:6" s="87" customFormat="1" x14ac:dyDescent="0.2">
      <c r="A29" s="144">
        <v>43496</v>
      </c>
      <c r="B29" s="146">
        <v>3</v>
      </c>
      <c r="C29" s="109" t="s">
        <v>241</v>
      </c>
      <c r="D29" s="109" t="s">
        <v>222</v>
      </c>
      <c r="E29" s="110" t="s">
        <v>257</v>
      </c>
      <c r="F29" s="3"/>
    </row>
    <row r="30" spans="1:6" s="87" customFormat="1" x14ac:dyDescent="0.2">
      <c r="A30" s="144">
        <v>43496</v>
      </c>
      <c r="B30" s="146">
        <v>41</v>
      </c>
      <c r="C30" s="109" t="s">
        <v>242</v>
      </c>
      <c r="D30" s="109" t="s">
        <v>222</v>
      </c>
      <c r="E30" s="110" t="s">
        <v>257</v>
      </c>
      <c r="F30" s="3"/>
    </row>
    <row r="31" spans="1:6" s="87" customFormat="1" x14ac:dyDescent="0.2">
      <c r="A31" s="144">
        <v>43496</v>
      </c>
      <c r="B31" s="146">
        <v>17</v>
      </c>
      <c r="C31" s="109" t="s">
        <v>243</v>
      </c>
      <c r="D31" s="109" t="s">
        <v>225</v>
      </c>
      <c r="E31" s="110" t="s">
        <v>257</v>
      </c>
      <c r="F31" s="3"/>
    </row>
    <row r="32" spans="1:6" s="87" customFormat="1" x14ac:dyDescent="0.2">
      <c r="A32" s="144">
        <v>43524</v>
      </c>
      <c r="B32" s="146">
        <v>23</v>
      </c>
      <c r="C32" s="109" t="s">
        <v>244</v>
      </c>
      <c r="D32" s="109" t="s">
        <v>222</v>
      </c>
      <c r="E32" s="110" t="s">
        <v>257</v>
      </c>
      <c r="F32" s="3"/>
    </row>
    <row r="33" spans="1:6" s="87" customFormat="1" x14ac:dyDescent="0.2">
      <c r="A33" s="144">
        <v>43524</v>
      </c>
      <c r="B33" s="146">
        <v>33</v>
      </c>
      <c r="C33" s="109" t="s">
        <v>245</v>
      </c>
      <c r="D33" s="109" t="s">
        <v>222</v>
      </c>
      <c r="E33" s="110" t="s">
        <v>257</v>
      </c>
      <c r="F33" s="3"/>
    </row>
    <row r="34" spans="1:6" s="87" customFormat="1" x14ac:dyDescent="0.2">
      <c r="A34" s="144">
        <v>43524</v>
      </c>
      <c r="B34" s="146">
        <v>17</v>
      </c>
      <c r="C34" s="109" t="s">
        <v>246</v>
      </c>
      <c r="D34" s="109" t="s">
        <v>225</v>
      </c>
      <c r="E34" s="110" t="s">
        <v>257</v>
      </c>
      <c r="F34" s="3"/>
    </row>
    <row r="35" spans="1:6" s="87" customFormat="1" x14ac:dyDescent="0.2">
      <c r="A35" s="144">
        <v>43555</v>
      </c>
      <c r="B35" s="146">
        <v>2</v>
      </c>
      <c r="C35" s="109" t="s">
        <v>247</v>
      </c>
      <c r="D35" s="109" t="s">
        <v>222</v>
      </c>
      <c r="E35" s="110" t="s">
        <v>257</v>
      </c>
      <c r="F35" s="3"/>
    </row>
    <row r="36" spans="1:6" s="87" customFormat="1" x14ac:dyDescent="0.2">
      <c r="A36" s="144">
        <v>43555</v>
      </c>
      <c r="B36" s="146">
        <v>37</v>
      </c>
      <c r="C36" s="109" t="s">
        <v>248</v>
      </c>
      <c r="D36" s="109" t="s">
        <v>222</v>
      </c>
      <c r="E36" s="110" t="s">
        <v>257</v>
      </c>
      <c r="F36" s="3"/>
    </row>
    <row r="37" spans="1:6" s="87" customFormat="1" x14ac:dyDescent="0.2">
      <c r="A37" s="144">
        <v>43555</v>
      </c>
      <c r="B37" s="146">
        <v>17</v>
      </c>
      <c r="C37" s="109" t="s">
        <v>249</v>
      </c>
      <c r="D37" s="109" t="s">
        <v>225</v>
      </c>
      <c r="E37" s="110" t="s">
        <v>257</v>
      </c>
      <c r="F37" s="3"/>
    </row>
    <row r="38" spans="1:6" s="87" customFormat="1" x14ac:dyDescent="0.2">
      <c r="A38" s="144">
        <v>43585</v>
      </c>
      <c r="B38" s="146">
        <v>37</v>
      </c>
      <c r="C38" s="109" t="s">
        <v>250</v>
      </c>
      <c r="D38" s="109" t="s">
        <v>222</v>
      </c>
      <c r="E38" s="110" t="s">
        <v>257</v>
      </c>
      <c r="F38" s="3"/>
    </row>
    <row r="39" spans="1:6" s="87" customFormat="1" x14ac:dyDescent="0.2">
      <c r="A39" s="144">
        <v>43585</v>
      </c>
      <c r="B39" s="146">
        <v>17</v>
      </c>
      <c r="C39" s="109" t="s">
        <v>251</v>
      </c>
      <c r="D39" s="109" t="s">
        <v>225</v>
      </c>
      <c r="E39" s="110" t="s">
        <v>257</v>
      </c>
      <c r="F39" s="3"/>
    </row>
    <row r="40" spans="1:6" s="87" customFormat="1" x14ac:dyDescent="0.2">
      <c r="A40" s="144">
        <v>43616</v>
      </c>
      <c r="B40" s="146">
        <v>1</v>
      </c>
      <c r="C40" s="109" t="s">
        <v>252</v>
      </c>
      <c r="D40" s="109" t="s">
        <v>222</v>
      </c>
      <c r="E40" s="110" t="s">
        <v>257</v>
      </c>
      <c r="F40" s="3"/>
    </row>
    <row r="41" spans="1:6" s="87" customFormat="1" x14ac:dyDescent="0.2">
      <c r="A41" s="144">
        <v>43616</v>
      </c>
      <c r="B41" s="146">
        <v>37</v>
      </c>
      <c r="C41" s="109" t="s">
        <v>253</v>
      </c>
      <c r="D41" s="109" t="s">
        <v>222</v>
      </c>
      <c r="E41" s="110" t="s">
        <v>257</v>
      </c>
      <c r="F41" s="3"/>
    </row>
    <row r="42" spans="1:6" s="87" customFormat="1" x14ac:dyDescent="0.2">
      <c r="A42" s="144">
        <v>43616</v>
      </c>
      <c r="B42" s="146">
        <v>17</v>
      </c>
      <c r="C42" s="109" t="s">
        <v>254</v>
      </c>
      <c r="D42" s="109" t="s">
        <v>225</v>
      </c>
      <c r="E42" s="110" t="s">
        <v>257</v>
      </c>
      <c r="F42" s="3"/>
    </row>
    <row r="43" spans="1:6" s="87" customFormat="1" x14ac:dyDescent="0.2">
      <c r="A43" s="144">
        <v>43646</v>
      </c>
      <c r="B43" s="146">
        <v>37</v>
      </c>
      <c r="C43" s="109" t="s">
        <v>255</v>
      </c>
      <c r="D43" s="109" t="s">
        <v>222</v>
      </c>
      <c r="E43" s="110" t="s">
        <v>257</v>
      </c>
      <c r="F43" s="3"/>
    </row>
    <row r="44" spans="1:6" s="87" customFormat="1" x14ac:dyDescent="0.2">
      <c r="A44" s="145">
        <v>43646</v>
      </c>
      <c r="B44" s="146">
        <v>17</v>
      </c>
      <c r="C44" s="109" t="s">
        <v>256</v>
      </c>
      <c r="D44" s="109" t="s">
        <v>225</v>
      </c>
      <c r="E44" s="110" t="s">
        <v>257</v>
      </c>
      <c r="F44" s="3"/>
    </row>
    <row r="45" spans="1:6" ht="34.5" customHeight="1" x14ac:dyDescent="0.2">
      <c r="A45" s="88" t="s">
        <v>131</v>
      </c>
      <c r="B45" s="150">
        <f>SUM(B11:B44)</f>
        <v>778</v>
      </c>
      <c r="C45" s="116"/>
      <c r="D45" s="160"/>
      <c r="E45" s="160"/>
      <c r="F45" s="39"/>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sheetData>
  <sheetProtection formatCells="0" insertRows="0" deleteRows="0"/>
  <mergeCells count="10">
    <mergeCell ref="D45:E45"/>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68"/>
  <sheetViews>
    <sheetView zoomScaleNormal="100" workbookViewId="0">
      <selection sqref="A1:F1"/>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hidden="1" customWidth="1"/>
    <col min="8" max="10" width="9.140625" style="17" hidden="1" customWidth="1"/>
    <col min="11" max="15" width="0" style="17" hidden="1" customWidth="1"/>
    <col min="16" max="16384" width="0" style="17" hidden="1"/>
  </cols>
  <sheetData>
    <row r="1" spans="1:7" ht="26.25" customHeight="1" x14ac:dyDescent="0.2">
      <c r="A1" s="156" t="s">
        <v>29</v>
      </c>
      <c r="B1" s="156"/>
      <c r="C1" s="156"/>
      <c r="D1" s="156"/>
      <c r="E1" s="156"/>
      <c r="F1" s="156"/>
    </row>
    <row r="2" spans="1:7" ht="21" customHeight="1" x14ac:dyDescent="0.2">
      <c r="A2" s="4" t="s">
        <v>2</v>
      </c>
      <c r="B2" s="159" t="s">
        <v>155</v>
      </c>
      <c r="C2" s="159"/>
      <c r="D2" s="159"/>
      <c r="E2" s="159"/>
      <c r="F2" s="159"/>
    </row>
    <row r="3" spans="1:7" ht="21" customHeight="1" x14ac:dyDescent="0.2">
      <c r="A3" s="4" t="s">
        <v>3</v>
      </c>
      <c r="B3" s="159" t="s">
        <v>156</v>
      </c>
      <c r="C3" s="159"/>
      <c r="D3" s="159"/>
      <c r="E3" s="159"/>
      <c r="F3" s="159"/>
    </row>
    <row r="4" spans="1:7" ht="21" customHeight="1" x14ac:dyDescent="0.2">
      <c r="A4" s="4" t="s">
        <v>71</v>
      </c>
      <c r="B4" s="159">
        <f>'Summary and sign-off'!B4:F4</f>
        <v>43282</v>
      </c>
      <c r="C4" s="159"/>
      <c r="D4" s="159"/>
      <c r="E4" s="159"/>
      <c r="F4" s="159"/>
    </row>
    <row r="5" spans="1:7" ht="21" customHeight="1" x14ac:dyDescent="0.2">
      <c r="A5" s="4" t="s">
        <v>72</v>
      </c>
      <c r="B5" s="159">
        <f>'Summary and sign-off'!B5:F5</f>
        <v>43646</v>
      </c>
      <c r="C5" s="159"/>
      <c r="D5" s="159"/>
      <c r="E5" s="159"/>
      <c r="F5" s="159"/>
    </row>
    <row r="6" spans="1:7" ht="21" customHeight="1" x14ac:dyDescent="0.2">
      <c r="A6" s="4" t="s">
        <v>154</v>
      </c>
      <c r="B6" s="154" t="s">
        <v>58</v>
      </c>
      <c r="C6" s="154"/>
      <c r="D6" s="154"/>
      <c r="E6" s="154"/>
      <c r="F6" s="154"/>
    </row>
    <row r="7" spans="1:7" ht="21" customHeight="1" x14ac:dyDescent="0.2">
      <c r="A7" s="4" t="s">
        <v>99</v>
      </c>
      <c r="B7" s="154" t="s">
        <v>111</v>
      </c>
      <c r="C7" s="154"/>
      <c r="D7" s="154"/>
      <c r="E7" s="154"/>
      <c r="F7" s="154"/>
    </row>
    <row r="8" spans="1:7" ht="36" customHeight="1" x14ac:dyDescent="0.2">
      <c r="A8" s="163" t="s">
        <v>47</v>
      </c>
      <c r="B8" s="163"/>
      <c r="C8" s="163"/>
      <c r="D8" s="163"/>
      <c r="E8" s="163"/>
      <c r="F8" s="163"/>
    </row>
    <row r="9" spans="1:7" ht="36" customHeight="1" x14ac:dyDescent="0.2">
      <c r="A9" s="171" t="s">
        <v>129</v>
      </c>
      <c r="B9" s="172"/>
      <c r="C9" s="172"/>
      <c r="D9" s="172"/>
      <c r="E9" s="172"/>
      <c r="F9" s="172"/>
    </row>
    <row r="10" spans="1:7" ht="39" customHeight="1" x14ac:dyDescent="0.2">
      <c r="A10" s="18" t="s">
        <v>45</v>
      </c>
      <c r="B10" s="9" t="s">
        <v>152</v>
      </c>
      <c r="C10" s="9" t="s">
        <v>76</v>
      </c>
      <c r="D10" s="9" t="s">
        <v>30</v>
      </c>
      <c r="E10" s="9" t="s">
        <v>77</v>
      </c>
      <c r="F10" s="9" t="s">
        <v>121</v>
      </c>
    </row>
    <row r="11" spans="1:7" s="87" customFormat="1" x14ac:dyDescent="0.2">
      <c r="A11" s="144">
        <v>43372</v>
      </c>
      <c r="B11" s="112" t="s">
        <v>267</v>
      </c>
      <c r="C11" s="115" t="s">
        <v>33</v>
      </c>
      <c r="D11" s="112" t="s">
        <v>268</v>
      </c>
      <c r="E11" s="151">
        <v>68</v>
      </c>
      <c r="F11" s="113" t="s">
        <v>269</v>
      </c>
    </row>
    <row r="12" spans="1:7" s="87" customFormat="1" x14ac:dyDescent="0.2">
      <c r="A12" s="152" t="s">
        <v>270</v>
      </c>
      <c r="B12" s="112" t="s">
        <v>271</v>
      </c>
      <c r="C12" s="115" t="s">
        <v>33</v>
      </c>
      <c r="D12" s="112" t="s">
        <v>272</v>
      </c>
      <c r="E12" s="151">
        <v>220</v>
      </c>
      <c r="F12" s="113" t="s">
        <v>273</v>
      </c>
    </row>
    <row r="13" spans="1:7" s="87" customFormat="1" ht="25.5" x14ac:dyDescent="0.2">
      <c r="A13" s="107" t="s">
        <v>258</v>
      </c>
      <c r="B13" s="112" t="s">
        <v>260</v>
      </c>
      <c r="C13" s="115" t="s">
        <v>31</v>
      </c>
      <c r="D13" s="112" t="s">
        <v>259</v>
      </c>
      <c r="E13" s="111" t="s">
        <v>34</v>
      </c>
      <c r="F13" s="113"/>
    </row>
    <row r="14" spans="1:7" ht="34.5" customHeight="1" x14ac:dyDescent="0.2">
      <c r="A14" s="89" t="s">
        <v>153</v>
      </c>
      <c r="B14" s="90" t="s">
        <v>32</v>
      </c>
      <c r="C14" s="91">
        <f>C15+C16</f>
        <v>3</v>
      </c>
      <c r="D14" s="119" t="str">
        <f>IF(SUBTOTAL(3,C13:C13)=SUBTOTAL(103,C13:C13),'Summary and sign-off'!$A$47,'Summary and sign-off'!$A$48)</f>
        <v>Check - there are no hidden rows with data</v>
      </c>
      <c r="E14" s="173" t="str">
        <f>IF('Summary and sign-off'!F59='Summary and sign-off'!F53,'Summary and sign-off'!A51,'Summary and sign-off'!A49)</f>
        <v>Check - each entry provides sufficient information</v>
      </c>
      <c r="F14" s="173"/>
      <c r="G14" s="87"/>
    </row>
    <row r="15" spans="1:7" ht="25.5" customHeight="1" x14ac:dyDescent="0.25">
      <c r="A15" s="92"/>
      <c r="B15" s="93" t="s">
        <v>33</v>
      </c>
      <c r="C15" s="94">
        <f>COUNTIF(C11:C13,'Summary and sign-off'!A44)</f>
        <v>2</v>
      </c>
      <c r="D15" s="19"/>
      <c r="E15" s="20"/>
      <c r="F15" s="21"/>
    </row>
    <row r="16" spans="1:7" ht="25.5" customHeight="1" x14ac:dyDescent="0.25">
      <c r="A16" s="92"/>
      <c r="B16" s="93" t="s">
        <v>31</v>
      </c>
      <c r="C16" s="94">
        <f>COUNTIF(C11:C13,'Summary and sign-off'!A45)</f>
        <v>1</v>
      </c>
      <c r="D16" s="19"/>
      <c r="E16" s="20"/>
      <c r="F16" s="21"/>
    </row>
    <row r="17" spans="1:6" hidden="1" x14ac:dyDescent="0.2">
      <c r="A17" s="22"/>
      <c r="B17" s="23"/>
      <c r="C17" s="22"/>
      <c r="D17" s="24"/>
      <c r="E17" s="24"/>
      <c r="F17" s="22"/>
    </row>
    <row r="18" spans="1:6" hidden="1" x14ac:dyDescent="0.2">
      <c r="A18" s="23"/>
      <c r="B18" s="23"/>
      <c r="C18" s="23"/>
      <c r="D18" s="23"/>
      <c r="E18" s="23"/>
      <c r="F18" s="23"/>
    </row>
    <row r="19" spans="1:6" ht="12.6" hidden="1" customHeight="1" x14ac:dyDescent="0.2">
      <c r="A19" s="25"/>
      <c r="B19" s="22"/>
      <c r="C19" s="22"/>
      <c r="D19" s="22"/>
      <c r="E19" s="22"/>
      <c r="F19" s="26"/>
    </row>
    <row r="20" spans="1:6" hidden="1" x14ac:dyDescent="0.2">
      <c r="A20" s="25"/>
      <c r="B20" s="27"/>
      <c r="C20" s="28"/>
      <c r="D20" s="28"/>
      <c r="E20" s="28"/>
      <c r="F20" s="29"/>
    </row>
    <row r="21" spans="1:6" hidden="1" x14ac:dyDescent="0.2">
      <c r="A21" s="25"/>
      <c r="B21" s="30"/>
      <c r="C21" s="30"/>
      <c r="D21" s="30"/>
      <c r="E21" s="30"/>
      <c r="F21" s="30"/>
    </row>
    <row r="22" spans="1:6" ht="12.75" hidden="1" customHeight="1" x14ac:dyDescent="0.2">
      <c r="A22" s="25"/>
      <c r="B22" s="22"/>
      <c r="C22" s="22"/>
      <c r="D22" s="22"/>
      <c r="E22" s="22"/>
      <c r="F22" s="22"/>
    </row>
    <row r="23" spans="1:6" ht="12.95" hidden="1" customHeight="1" x14ac:dyDescent="0.2">
      <c r="A23" s="31"/>
      <c r="B23" s="32"/>
      <c r="C23" s="32"/>
      <c r="D23" s="32"/>
      <c r="E23" s="32"/>
      <c r="F23" s="32"/>
    </row>
    <row r="24" spans="1:6" hidden="1" x14ac:dyDescent="0.2">
      <c r="A24" s="33"/>
      <c r="B24" s="34"/>
      <c r="C24" s="29"/>
      <c r="D24" s="29"/>
      <c r="E24" s="29"/>
      <c r="F24" s="29"/>
    </row>
    <row r="25" spans="1:6" ht="12.75" hidden="1" customHeight="1" x14ac:dyDescent="0.2">
      <c r="A25" s="33"/>
      <c r="B25" s="25"/>
      <c r="C25" s="35"/>
      <c r="D25" s="35"/>
      <c r="E25" s="35"/>
      <c r="F25" s="35"/>
    </row>
    <row r="26" spans="1:6" ht="12.75" hidden="1" customHeight="1" x14ac:dyDescent="0.2">
      <c r="A26" s="25"/>
      <c r="B26" s="25"/>
      <c r="C26" s="35"/>
      <c r="D26" s="35"/>
      <c r="E26" s="35"/>
      <c r="F26" s="35"/>
    </row>
    <row r="27" spans="1:6" ht="12.75" hidden="1" customHeight="1" x14ac:dyDescent="0.2">
      <c r="A27" s="25"/>
      <c r="B27" s="25"/>
      <c r="C27" s="35"/>
      <c r="D27" s="35"/>
      <c r="E27" s="35"/>
      <c r="F27" s="35"/>
    </row>
    <row r="28" spans="1:6" hidden="1" x14ac:dyDescent="0.2"/>
    <row r="29" spans="1:6" hidden="1" x14ac:dyDescent="0.2"/>
    <row r="30" spans="1:6" hidden="1" x14ac:dyDescent="0.2">
      <c r="A30" s="23"/>
      <c r="B30" s="23"/>
      <c r="C30" s="23"/>
      <c r="D30" s="23"/>
      <c r="E30" s="23"/>
      <c r="F30" s="23"/>
    </row>
    <row r="31" spans="1:6" hidden="1" x14ac:dyDescent="0.2">
      <c r="A31" s="23"/>
      <c r="B31" s="23"/>
      <c r="C31" s="23"/>
      <c r="D31" s="23"/>
      <c r="E31" s="23"/>
      <c r="F31" s="23"/>
    </row>
    <row r="32" spans="1:6" hidden="1" x14ac:dyDescent="0.2">
      <c r="A32" s="23"/>
      <c r="B32" s="23"/>
      <c r="C32" s="23"/>
      <c r="D32" s="23"/>
      <c r="E32" s="23"/>
      <c r="F32" s="23"/>
    </row>
    <row r="33" spans="1:6" hidden="1" x14ac:dyDescent="0.2">
      <c r="A33" s="23"/>
      <c r="B33" s="23"/>
      <c r="C33" s="23"/>
      <c r="D33" s="23"/>
      <c r="E33" s="23"/>
      <c r="F33" s="23"/>
    </row>
    <row r="34" spans="1:6" hidden="1" x14ac:dyDescent="0.2">
      <c r="A34" s="23"/>
      <c r="B34" s="23"/>
      <c r="C34" s="23"/>
      <c r="D34" s="23"/>
      <c r="E34" s="23"/>
      <c r="F34" s="23"/>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sheetData>
  <sheetProtection formatCells="0" insertRows="0" deleteRows="0"/>
  <mergeCells count="10">
    <mergeCell ref="E14:F14"/>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A1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C13 C11:C12</xm:sqref>
        </x14:dataValidation>
        <x14:dataValidation type="list" errorStyle="information" operator="greaterThan" allowBlank="1" showInputMessage="1" prompt="Provide specific $ value if possible">
          <x14:formula1>
            <xm:f>'Summary and sign-off'!$A$38:$A$43</xm:f>
          </x14:formula1>
          <xm:sqref>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etadata xmlns="http://www.objective.com/ecm/document/metadata/DC4691BF00A443899034738234036697" version="1.0.0">
  <systemFields>
    <field name="Objective-Id">
      <value order="0">A1441738</value>
    </field>
    <field name="Objective-Title">
      <value order="0">CE Expense Disclosure 2018-19</value>
    </field>
    <field name="Objective-Description">
      <value order="0"/>
    </field>
    <field name="Objective-CreationStamp">
      <value order="0">2019-07-08T03:39:51Z</value>
    </field>
    <field name="Objective-IsApproved">
      <value order="0">false</value>
    </field>
    <field name="Objective-IsPublished">
      <value order="0">true</value>
    </field>
    <field name="Objective-DatePublished">
      <value order="0">2019-07-30T01:20:08Z</value>
    </field>
    <field name="Objective-ModificationStamp">
      <value order="0">2019-07-30T01:20:08Z</value>
    </field>
    <field name="Objective-Owner">
      <value order="0">Raewyn Young</value>
    </field>
    <field name="Objective-Path">
      <value order="0">Objective Global Folder:TEC Global Folder:Finance:Financial Accounting:Month End:FN-A-Month End- 2018 - 2019:12 June 2019 - Month End 2018 - 2019</value>
    </field>
    <field name="Objective-Parent">
      <value order="0">12 June 2019 - Month End 2018 - 2019</value>
    </field>
    <field name="Objective-State">
      <value order="0">Published</value>
    </field>
    <field name="Objective-VersionId">
      <value order="0">vA3213117</value>
    </field>
    <field name="Objective-Version">
      <value order="0">3.0</value>
    </field>
    <field name="Objective-VersionNumber">
      <value order="0">6</value>
    </field>
    <field name="Objective-VersionComment">
      <value order="0"/>
    </field>
    <field name="Objective-FileNumber">
      <value order="0">qA92501</value>
    </field>
    <field name="Objective-Classification">
      <value order="0"/>
    </field>
    <field name="Objective-Caveats">
      <value order="0"/>
    </field>
  </systemFields>
  <catalogues>
    <catalogue name="Document Type Catalogue" type="type" ori="id:cA6">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4.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Carolyn Lankow</cp:lastModifiedBy>
  <cp:lastPrinted>2018-10-07T21:08:03Z</cp:lastPrinted>
  <dcterms:created xsi:type="dcterms:W3CDTF">2010-10-17T20:59:02Z</dcterms:created>
  <dcterms:modified xsi:type="dcterms:W3CDTF">2019-07-30T20:57:48Z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bjective-Id">
    <vt:lpwstr>A1441738</vt:lpwstr>
  </property>
  <property fmtid="{D5CDD505-2E9C-101B-9397-08002B2CF9AE}" pid="8" name="Objective-Title">
    <vt:lpwstr>CE Expense Disclosure 2018-19</vt:lpwstr>
  </property>
  <property fmtid="{D5CDD505-2E9C-101B-9397-08002B2CF9AE}" pid="9" name="Objective-Description">
    <vt:lpwstr/>
  </property>
  <property fmtid="{D5CDD505-2E9C-101B-9397-08002B2CF9AE}" pid="10" name="Objective-CreationStamp">
    <vt:filetime>2019-07-10T02:29:01Z</vt:filetime>
  </property>
  <property fmtid="{D5CDD505-2E9C-101B-9397-08002B2CF9AE}" pid="11" name="Objective-IsApproved">
    <vt:bool>false</vt:bool>
  </property>
  <property fmtid="{D5CDD505-2E9C-101B-9397-08002B2CF9AE}" pid="12" name="Objective-IsPublished">
    <vt:bool>true</vt:bool>
  </property>
  <property fmtid="{D5CDD505-2E9C-101B-9397-08002B2CF9AE}" pid="13" name="Objective-DatePublished">
    <vt:filetime>2019-07-30T01:20:08Z</vt:filetime>
  </property>
  <property fmtid="{D5CDD505-2E9C-101B-9397-08002B2CF9AE}" pid="14" name="Objective-ModificationStamp">
    <vt:filetime>2019-07-30T01:20:08Z</vt:filetime>
  </property>
  <property fmtid="{D5CDD505-2E9C-101B-9397-08002B2CF9AE}" pid="15" name="Objective-Owner">
    <vt:lpwstr>Raewyn Young</vt:lpwstr>
  </property>
  <property fmtid="{D5CDD505-2E9C-101B-9397-08002B2CF9AE}" pid="16" name="Objective-Path">
    <vt:lpwstr>Objective Global Folder:TEC Global Folder:Finance:Financial Accounting:Month End:FN-A-Month End- 2018 - 2019:12 June 2019 - Month End 2018 - 2019:</vt:lpwstr>
  </property>
  <property fmtid="{D5CDD505-2E9C-101B-9397-08002B2CF9AE}" pid="17" name="Objective-Parent">
    <vt:lpwstr>12 June 2019 - Month End 2018 - 2019</vt:lpwstr>
  </property>
  <property fmtid="{D5CDD505-2E9C-101B-9397-08002B2CF9AE}" pid="18" name="Objective-State">
    <vt:lpwstr>Published</vt:lpwstr>
  </property>
  <property fmtid="{D5CDD505-2E9C-101B-9397-08002B2CF9AE}" pid="19" name="Objective-VersionId">
    <vt:lpwstr>vA3213117</vt:lpwstr>
  </property>
  <property fmtid="{D5CDD505-2E9C-101B-9397-08002B2CF9AE}" pid="20" name="Objective-Version">
    <vt:lpwstr>3.0</vt:lpwstr>
  </property>
  <property fmtid="{D5CDD505-2E9C-101B-9397-08002B2CF9AE}" pid="21" name="Objective-VersionNumber">
    <vt:r8>6</vt:r8>
  </property>
  <property fmtid="{D5CDD505-2E9C-101B-9397-08002B2CF9AE}" pid="22" name="Objective-VersionComment">
    <vt:lpwstr/>
  </property>
  <property fmtid="{D5CDD505-2E9C-101B-9397-08002B2CF9AE}" pid="23" name="Objective-FileNumber">
    <vt:lpwstr>FN-A-08-17/18-0673</vt:lpwstr>
  </property>
  <property fmtid="{D5CDD505-2E9C-101B-9397-08002B2CF9AE}" pid="24" name="Objective-Classification">
    <vt:lpwstr>[Inherited - none]</vt:lpwstr>
  </property>
  <property fmtid="{D5CDD505-2E9C-101B-9397-08002B2CF9AE}" pid="25" name="Objective-Caveats">
    <vt:lpwstr/>
  </property>
  <property fmtid="{D5CDD505-2E9C-101B-9397-08002B2CF9AE}" pid="26" name="Objective-Fund Name">
    <vt:lpwstr/>
  </property>
  <property fmtid="{D5CDD505-2E9C-101B-9397-08002B2CF9AE}" pid="27" name="Objective-Sub Sector">
    <vt:lpwstr/>
  </property>
  <property fmtid="{D5CDD505-2E9C-101B-9397-08002B2CF9AE}" pid="28" name="Objective-Reference">
    <vt:lpwstr/>
  </property>
  <property fmtid="{D5CDD505-2E9C-101B-9397-08002B2CF9AE}" pid="29" name="Objective-Financial Year">
    <vt:lpwstr/>
  </property>
  <property fmtid="{D5CDD505-2E9C-101B-9397-08002B2CF9AE}" pid="30" name="Objective-EDUMIS Number">
    <vt:lpwstr/>
  </property>
  <property fmtid="{D5CDD505-2E9C-101B-9397-08002B2CF9AE}" pid="31" name="Objective-Action">
    <vt:lpwstr/>
  </property>
  <property fmtid="{D5CDD505-2E9C-101B-9397-08002B2CF9AE}" pid="32" name="Objective-Calendar Year">
    <vt:lpwstr/>
  </property>
  <property fmtid="{D5CDD505-2E9C-101B-9397-08002B2CF9AE}" pid="33" name="Objective-Date">
    <vt:lpwstr/>
  </property>
  <property fmtid="{D5CDD505-2E9C-101B-9397-08002B2CF9AE}" pid="34" name="Objective-Responsible">
    <vt:lpwstr/>
  </property>
  <property fmtid="{D5CDD505-2E9C-101B-9397-08002B2CF9AE}" pid="35" name="Objective-Comment">
    <vt:lpwstr/>
  </property>
  <property fmtid="{D5CDD505-2E9C-101B-9397-08002B2CF9AE}" pid="36" name="Objective-Reference [system]">
    <vt:lpwstr/>
  </property>
  <property fmtid="{D5CDD505-2E9C-101B-9397-08002B2CF9AE}" pid="37" name="Objective-Date [system]">
    <vt:lpwstr/>
  </property>
  <property fmtid="{D5CDD505-2E9C-101B-9397-08002B2CF9AE}" pid="38" name="Objective-Action [system]">
    <vt:lpwstr/>
  </property>
  <property fmtid="{D5CDD505-2E9C-101B-9397-08002B2CF9AE}" pid="39" name="Objective-Responsible [system]">
    <vt:lpwstr/>
  </property>
  <property fmtid="{D5CDD505-2E9C-101B-9397-08002B2CF9AE}" pid="40" name="Objective-Financial Year [system]">
    <vt:lpwstr/>
  </property>
  <property fmtid="{D5CDD505-2E9C-101B-9397-08002B2CF9AE}" pid="41" name="Objective-Calendar Year [system]">
    <vt:lpwstr/>
  </property>
  <property fmtid="{D5CDD505-2E9C-101B-9397-08002B2CF9AE}" pid="42" name="Objective-EDUMIS Number [system]">
    <vt:lpwstr/>
  </property>
  <property fmtid="{D5CDD505-2E9C-101B-9397-08002B2CF9AE}" pid="43" name="Objective-Sub Sector [system]">
    <vt:lpwstr/>
  </property>
  <property fmtid="{D5CDD505-2E9C-101B-9397-08002B2CF9AE}" pid="44" name="Objective-Fund Name [system]">
    <vt:lpwstr/>
  </property>
</Properties>
</file>